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ov\Desktop\ComWeb\Nis\lecture\mansci\"/>
    </mc:Choice>
  </mc:AlternateContent>
  <bookViews>
    <workbookView xWindow="0" yWindow="0" windowWidth="12624" windowHeight="7824"/>
  </bookViews>
  <sheets>
    <sheet name="DCF" sheetId="1" r:id="rId1"/>
    <sheet name="会計学での教え方" sheetId="3" r:id="rId2"/>
    <sheet name="会計学での方法の練習" sheetId="4" r:id="rId3"/>
    <sheet name="ローンの返済" sheetId="5" r:id="rId4"/>
    <sheet name="複利" sheetId="2" r:id="rId5"/>
  </sheets>
  <calcPr calcId="152511"/>
</workbook>
</file>

<file path=xl/calcChain.xml><?xml version="1.0" encoding="utf-8"?>
<calcChain xmlns="http://schemas.openxmlformats.org/spreadsheetml/2006/main">
  <c r="F16" i="2" l="1"/>
  <c r="D9" i="5"/>
  <c r="C4" i="5"/>
  <c r="D7" i="5"/>
  <c r="E7" i="5" s="1"/>
  <c r="H12" i="5"/>
  <c r="F5" i="5"/>
  <c r="G12" i="5"/>
  <c r="F12" i="5"/>
  <c r="E12" i="5"/>
  <c r="D12" i="5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8" i="5"/>
  <c r="C12" i="5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8" i="5"/>
  <c r="C9" i="5" s="1"/>
  <c r="H8" i="3"/>
  <c r="D8" i="3"/>
  <c r="H15" i="4"/>
  <c r="G15" i="4"/>
  <c r="G16" i="4"/>
  <c r="F15" i="4"/>
  <c r="E16" i="4" s="1"/>
  <c r="E15" i="4"/>
  <c r="D15" i="4"/>
  <c r="C15" i="4"/>
  <c r="J9" i="4"/>
  <c r="J10" i="4"/>
  <c r="J11" i="4"/>
  <c r="J12" i="4" s="1"/>
  <c r="J13" i="4" s="1"/>
  <c r="J14" i="4" s="1"/>
  <c r="D15" i="3"/>
  <c r="J9" i="3"/>
  <c r="G9" i="3"/>
  <c r="J9" i="1"/>
  <c r="G20" i="1"/>
  <c r="E20" i="1"/>
  <c r="C20" i="1"/>
  <c r="E15" i="1"/>
  <c r="F15" i="1"/>
  <c r="H15" i="1"/>
  <c r="G15" i="1"/>
  <c r="G16" i="1" s="1"/>
  <c r="D15" i="1"/>
  <c r="C15" i="1"/>
  <c r="C16" i="1" s="1"/>
  <c r="D3" i="2"/>
  <c r="C4" i="2"/>
  <c r="D24" i="2"/>
  <c r="C24" i="2"/>
  <c r="C23" i="2"/>
  <c r="D22" i="2"/>
  <c r="C22" i="2"/>
  <c r="C21" i="2"/>
  <c r="D20" i="2"/>
  <c r="C20" i="2"/>
  <c r="C19" i="2"/>
  <c r="D18" i="2"/>
  <c r="C18" i="2"/>
  <c r="C17" i="2"/>
  <c r="D16" i="2"/>
  <c r="C16" i="2"/>
  <c r="C15" i="2"/>
  <c r="D14" i="2"/>
  <c r="C14" i="2"/>
  <c r="C13" i="2"/>
  <c r="D12" i="2"/>
  <c r="C12" i="2"/>
  <c r="C11" i="2"/>
  <c r="D10" i="2"/>
  <c r="C10" i="2"/>
  <c r="C9" i="2"/>
  <c r="D8" i="2"/>
  <c r="C8" i="2"/>
  <c r="C7" i="2"/>
  <c r="D6" i="2"/>
  <c r="C6" i="2"/>
  <c r="C5" i="2"/>
  <c r="J10" i="1"/>
  <c r="J11" i="1"/>
  <c r="J12" i="1" s="1"/>
  <c r="J13" i="1" s="1"/>
  <c r="J14" i="1" s="1"/>
  <c r="J10" i="3"/>
  <c r="C10" i="3"/>
  <c r="C9" i="3"/>
  <c r="F9" i="3"/>
  <c r="G10" i="3"/>
  <c r="F10" i="3"/>
  <c r="J11" i="3"/>
  <c r="G11" i="3" s="1"/>
  <c r="E13" i="5" l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F7" i="5"/>
  <c r="E8" i="5"/>
  <c r="E9" i="5" s="1"/>
  <c r="H11" i="3"/>
  <c r="H15" i="3" s="1"/>
  <c r="J12" i="3"/>
  <c r="F11" i="3"/>
  <c r="E3" i="2"/>
  <c r="D23" i="2"/>
  <c r="D21" i="2"/>
  <c r="D19" i="2"/>
  <c r="D17" i="2"/>
  <c r="D15" i="2"/>
  <c r="D13" i="2"/>
  <c r="D11" i="2"/>
  <c r="D9" i="2"/>
  <c r="D7" i="2"/>
  <c r="D5" i="2"/>
  <c r="D4" i="2"/>
  <c r="E16" i="1"/>
  <c r="C11" i="3"/>
  <c r="C16" i="4"/>
  <c r="E4" i="2" l="1"/>
  <c r="E21" i="2"/>
  <c r="E17" i="2"/>
  <c r="E13" i="2"/>
  <c r="E9" i="2"/>
  <c r="E23" i="2"/>
  <c r="E18" i="2"/>
  <c r="E12" i="2"/>
  <c r="E7" i="2"/>
  <c r="E8" i="2"/>
  <c r="E5" i="2"/>
  <c r="E22" i="2"/>
  <c r="E16" i="2"/>
  <c r="E11" i="2"/>
  <c r="E6" i="2"/>
  <c r="F3" i="2"/>
  <c r="E15" i="2"/>
  <c r="E24" i="2"/>
  <c r="E14" i="2"/>
  <c r="E20" i="2"/>
  <c r="E10" i="2"/>
  <c r="E19" i="2"/>
  <c r="F12" i="3"/>
  <c r="J13" i="3"/>
  <c r="C12" i="3"/>
  <c r="G12" i="3"/>
  <c r="G7" i="5"/>
  <c r="F8" i="5"/>
  <c r="J14" i="3" l="1"/>
  <c r="C13" i="3"/>
  <c r="G13" i="3"/>
  <c r="F13" i="3"/>
  <c r="F15" i="3" s="1"/>
  <c r="F9" i="5"/>
  <c r="F13" i="5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" i="2"/>
  <c r="F21" i="2"/>
  <c r="F17" i="2"/>
  <c r="F13" i="2"/>
  <c r="F9" i="2"/>
  <c r="F5" i="2"/>
  <c r="G3" i="2"/>
  <c r="F20" i="2"/>
  <c r="F15" i="2"/>
  <c r="F10" i="2"/>
  <c r="F24" i="2"/>
  <c r="F19" i="2"/>
  <c r="F14" i="2"/>
  <c r="F8" i="2"/>
  <c r="F12" i="2"/>
  <c r="F22" i="2"/>
  <c r="F11" i="2"/>
  <c r="F23" i="2"/>
  <c r="F18" i="2"/>
  <c r="F7" i="2"/>
  <c r="F6" i="2"/>
  <c r="H7" i="5"/>
  <c r="H8" i="5" s="1"/>
  <c r="G8" i="5"/>
  <c r="G9" i="5" l="1"/>
  <c r="G13" i="5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H9" i="5"/>
  <c r="H13" i="5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G4" i="2"/>
  <c r="G21" i="2"/>
  <c r="G17" i="2"/>
  <c r="G13" i="2"/>
  <c r="G9" i="2"/>
  <c r="G23" i="2"/>
  <c r="G18" i="2"/>
  <c r="G12" i="2"/>
  <c r="G7" i="2"/>
  <c r="G24" i="2"/>
  <c r="G14" i="2"/>
  <c r="G5" i="2"/>
  <c r="G22" i="2"/>
  <c r="G16" i="2"/>
  <c r="G11" i="2"/>
  <c r="G6" i="2"/>
  <c r="H3" i="2"/>
  <c r="G15" i="2"/>
  <c r="G19" i="2"/>
  <c r="G20" i="2"/>
  <c r="G10" i="2"/>
  <c r="G8" i="2"/>
  <c r="C14" i="3"/>
  <c r="C15" i="3" s="1"/>
  <c r="C16" i="3" s="1"/>
  <c r="E14" i="3"/>
  <c r="E15" i="3" s="1"/>
  <c r="E16" i="3" s="1"/>
  <c r="G14" i="3"/>
  <c r="G15" i="3" s="1"/>
  <c r="G16" i="3" s="1"/>
  <c r="H4" i="2" l="1"/>
  <c r="H21" i="2"/>
  <c r="H17" i="2"/>
  <c r="H13" i="2"/>
  <c r="H22" i="2"/>
  <c r="H16" i="2"/>
  <c r="H11" i="2"/>
  <c r="H7" i="2"/>
  <c r="H18" i="2"/>
  <c r="H20" i="2"/>
  <c r="H15" i="2"/>
  <c r="H10" i="2"/>
  <c r="H6" i="2"/>
  <c r="H24" i="2"/>
  <c r="H14" i="2"/>
  <c r="H5" i="2"/>
  <c r="H23" i="2"/>
  <c r="H8" i="2"/>
  <c r="H19" i="2"/>
  <c r="H9" i="2"/>
  <c r="H12" i="2"/>
</calcChain>
</file>

<file path=xl/sharedStrings.xml><?xml version="1.0" encoding="utf-8"?>
<sst xmlns="http://schemas.openxmlformats.org/spreadsheetml/2006/main" count="158" uniqueCount="39">
  <si>
    <t>収入</t>
    <rPh sb="0" eb="2">
      <t>シュウニュウ</t>
    </rPh>
    <phoneticPr fontId="2"/>
  </si>
  <si>
    <t>支出</t>
    <rPh sb="0" eb="2">
      <t>シシュツ</t>
    </rPh>
    <phoneticPr fontId="2"/>
  </si>
  <si>
    <t>年</t>
    <rPh sb="0" eb="1">
      <t>ネン</t>
    </rPh>
    <phoneticPr fontId="2"/>
  </si>
  <si>
    <t>単純合計</t>
    <rPh sb="0" eb="2">
      <t>タンジュン</t>
    </rPh>
    <rPh sb="2" eb="4">
      <t>ゴウケイ</t>
    </rPh>
    <phoneticPr fontId="2"/>
  </si>
  <si>
    <t>現在価値</t>
    <rPh sb="0" eb="2">
      <t>ゲンザイ</t>
    </rPh>
    <rPh sb="2" eb="4">
      <t>カチ</t>
    </rPh>
    <phoneticPr fontId="2"/>
  </si>
  <si>
    <t>利益</t>
    <rPh sb="0" eb="2">
      <t>リエキ</t>
    </rPh>
    <phoneticPr fontId="2"/>
  </si>
  <si>
    <t>現在価値への変換練習</t>
    <rPh sb="0" eb="2">
      <t>ゲンザイ</t>
    </rPh>
    <rPh sb="2" eb="4">
      <t>カチ</t>
    </rPh>
    <rPh sb="6" eb="8">
      <t>ヘンカン</t>
    </rPh>
    <rPh sb="8" eb="10">
      <t>レンシュウ</t>
    </rPh>
    <phoneticPr fontId="2"/>
  </si>
  <si>
    <r>
      <t>年</t>
    </r>
    <r>
      <rPr>
        <sz val="11"/>
        <color indexed="18"/>
        <rFont val="Century"/>
        <family val="1"/>
      </rPr>
      <t xml:space="preserve"> (</t>
    </r>
    <r>
      <rPr>
        <i/>
        <sz val="11"/>
        <color indexed="18"/>
        <rFont val="Century"/>
        <family val="1"/>
      </rPr>
      <t>n</t>
    </r>
    <r>
      <rPr>
        <sz val="11"/>
        <color indexed="18"/>
        <rFont val="Century"/>
        <family val="1"/>
      </rPr>
      <t>)</t>
    </r>
    <rPh sb="0" eb="1">
      <t>ネン</t>
    </rPh>
    <phoneticPr fontId="2"/>
  </si>
  <si>
    <r>
      <t>2009</t>
    </r>
    <r>
      <rPr>
        <sz val="8"/>
        <color indexed="23"/>
        <rFont val="ＭＳ 明朝"/>
        <family val="1"/>
        <charset val="128"/>
      </rPr>
      <t>-</t>
    </r>
    <r>
      <rPr>
        <sz val="8"/>
        <color indexed="23"/>
        <rFont val="Century"/>
        <family val="1"/>
      </rPr>
      <t>12</t>
    </r>
    <r>
      <rPr>
        <sz val="8"/>
        <color indexed="23"/>
        <rFont val="ＭＳ 明朝"/>
        <family val="1"/>
        <charset val="128"/>
      </rPr>
      <t>-</t>
    </r>
    <r>
      <rPr>
        <sz val="8"/>
        <color indexed="23"/>
        <rFont val="Century"/>
        <family val="1"/>
      </rPr>
      <t>13</t>
    </r>
    <r>
      <rPr>
        <sz val="8"/>
        <color indexed="23"/>
        <rFont val="ＭＳ 明朝"/>
        <family val="1"/>
        <charset val="128"/>
      </rPr>
      <t xml:space="preserve">  西村和夫</t>
    </r>
    <rPh sb="12" eb="14">
      <t>ニシムラ</t>
    </rPh>
    <rPh sb="14" eb="16">
      <t>カズオ</t>
    </rPh>
    <phoneticPr fontId="2"/>
  </si>
  <si>
    <r>
      <t xml:space="preserve">A </t>
    </r>
    <r>
      <rPr>
        <sz val="11"/>
        <rFont val="ＭＳ ゴシック"/>
        <family val="3"/>
        <charset val="128"/>
      </rPr>
      <t>案</t>
    </r>
    <rPh sb="2" eb="3">
      <t>アン</t>
    </rPh>
    <phoneticPr fontId="2"/>
  </si>
  <si>
    <r>
      <t xml:space="preserve">B </t>
    </r>
    <r>
      <rPr>
        <sz val="11"/>
        <rFont val="ＭＳ ゴシック"/>
        <family val="3"/>
        <charset val="128"/>
      </rPr>
      <t>案</t>
    </r>
    <rPh sb="2" eb="3">
      <t>アン</t>
    </rPh>
    <phoneticPr fontId="2"/>
  </si>
  <si>
    <r>
      <t xml:space="preserve">C </t>
    </r>
    <r>
      <rPr>
        <sz val="11"/>
        <rFont val="ＭＳ ゴシック"/>
        <family val="3"/>
        <charset val="128"/>
      </rPr>
      <t>案</t>
    </r>
    <rPh sb="2" eb="3">
      <t>アン</t>
    </rPh>
    <phoneticPr fontId="2"/>
  </si>
  <si>
    <t>単位：万円</t>
    <rPh sb="0" eb="2">
      <t>タンイ</t>
    </rPh>
    <rPh sb="3" eb="5">
      <t>マンエン</t>
    </rPh>
    <phoneticPr fontId="2"/>
  </si>
  <si>
    <r>
      <t>←</t>
    </r>
    <r>
      <rPr>
        <sz val="10"/>
        <color indexed="25"/>
        <rFont val="ＭＳ 明朝"/>
        <family val="1"/>
        <charset val="128"/>
      </rPr>
      <t xml:space="preserve"> 埋めてください</t>
    </r>
    <rPh sb="2" eb="3">
      <t>ウ</t>
    </rPh>
    <phoneticPr fontId="2"/>
  </si>
  <si>
    <t>---</t>
    <phoneticPr fontId="2"/>
  </si>
  <si>
    <r>
      <t>S</t>
    </r>
    <r>
      <rPr>
        <sz val="10"/>
        <color indexed="18"/>
        <rFont val="Century"/>
        <family val="1"/>
      </rPr>
      <t xml:space="preserve"> </t>
    </r>
    <r>
      <rPr>
        <sz val="10"/>
        <color indexed="18"/>
        <rFont val="ＭＳ Ｐ明朝"/>
        <family val="1"/>
        <charset val="128"/>
      </rPr>
      <t>＝</t>
    </r>
    <r>
      <rPr>
        <sz val="10"/>
        <color indexed="18"/>
        <rFont val="Century"/>
        <family val="1"/>
      </rPr>
      <t xml:space="preserve"> </t>
    </r>
    <r>
      <rPr>
        <i/>
        <sz val="10"/>
        <color indexed="18"/>
        <rFont val="Century"/>
        <family val="1"/>
      </rPr>
      <t>P</t>
    </r>
    <r>
      <rPr>
        <sz val="10"/>
        <color indexed="18"/>
        <rFont val="Century"/>
        <family val="1"/>
      </rPr>
      <t xml:space="preserve"> (1</t>
    </r>
    <r>
      <rPr>
        <sz val="10"/>
        <color indexed="18"/>
        <rFont val="ＭＳ Ｐ明朝"/>
        <family val="1"/>
        <charset val="128"/>
      </rPr>
      <t>＋</t>
    </r>
    <r>
      <rPr>
        <i/>
        <sz val="10"/>
        <color indexed="18"/>
        <rFont val="Century"/>
        <family val="1"/>
      </rPr>
      <t xml:space="preserve">i </t>
    </r>
    <r>
      <rPr>
        <sz val="10"/>
        <color indexed="18"/>
        <rFont val="Century"/>
        <family val="1"/>
      </rPr>
      <t>)</t>
    </r>
    <r>
      <rPr>
        <i/>
        <vertAlign val="superscript"/>
        <sz val="12"/>
        <color indexed="18"/>
        <rFont val="Century"/>
        <family val="1"/>
      </rPr>
      <t>n</t>
    </r>
    <r>
      <rPr>
        <vertAlign val="superscript"/>
        <sz val="10"/>
        <color indexed="18"/>
        <rFont val="Century"/>
        <family val="1"/>
      </rPr>
      <t xml:space="preserve"> </t>
    </r>
    <r>
      <rPr>
        <sz val="10"/>
        <color indexed="18"/>
        <rFont val="ＭＳ Ｐ明朝"/>
        <family val="1"/>
        <charset val="128"/>
      </rPr>
      <t>＝</t>
    </r>
    <r>
      <rPr>
        <sz val="10"/>
        <color indexed="18"/>
        <rFont val="Century"/>
        <family val="1"/>
      </rPr>
      <t xml:space="preserve"> </t>
    </r>
    <r>
      <rPr>
        <i/>
        <sz val="10"/>
        <color indexed="18"/>
        <rFont val="Century"/>
        <family val="1"/>
      </rPr>
      <t>M</t>
    </r>
    <r>
      <rPr>
        <sz val="10"/>
        <color indexed="18"/>
        <rFont val="Century"/>
        <family val="1"/>
      </rPr>
      <t xml:space="preserve"> { (1</t>
    </r>
    <r>
      <rPr>
        <sz val="10"/>
        <color indexed="18"/>
        <rFont val="ＭＳ Ｐ明朝"/>
        <family val="1"/>
        <charset val="128"/>
      </rPr>
      <t>＋</t>
    </r>
    <r>
      <rPr>
        <i/>
        <sz val="10"/>
        <color indexed="18"/>
        <rFont val="Century"/>
        <family val="1"/>
      </rPr>
      <t xml:space="preserve">i </t>
    </r>
    <r>
      <rPr>
        <sz val="10"/>
        <color indexed="18"/>
        <rFont val="Century"/>
        <family val="1"/>
      </rPr>
      <t>)</t>
    </r>
    <r>
      <rPr>
        <i/>
        <vertAlign val="superscript"/>
        <sz val="12"/>
        <color indexed="18"/>
        <rFont val="Century"/>
        <family val="1"/>
      </rPr>
      <t>n</t>
    </r>
    <r>
      <rPr>
        <sz val="10"/>
        <color indexed="18"/>
        <rFont val="ＭＳ Ｐ明朝"/>
        <family val="1"/>
        <charset val="128"/>
      </rPr>
      <t>－</t>
    </r>
    <r>
      <rPr>
        <sz val="10"/>
        <color indexed="18"/>
        <rFont val="Century"/>
        <family val="1"/>
      </rPr>
      <t>1 }</t>
    </r>
    <r>
      <rPr>
        <sz val="10"/>
        <color indexed="18"/>
        <rFont val="ＭＳ Ｐ明朝"/>
        <family val="1"/>
        <charset val="128"/>
      </rPr>
      <t>／</t>
    </r>
    <r>
      <rPr>
        <i/>
        <sz val="10"/>
        <color indexed="18"/>
        <rFont val="Century"/>
        <family val="1"/>
      </rPr>
      <t>i</t>
    </r>
    <phoneticPr fontId="2"/>
  </si>
  <si>
    <r>
      <t xml:space="preserve">  </t>
    </r>
    <r>
      <rPr>
        <i/>
        <sz val="9"/>
        <color indexed="54"/>
        <rFont val="Century"/>
        <family val="1"/>
      </rPr>
      <t>S</t>
    </r>
    <r>
      <rPr>
        <sz val="9"/>
        <color indexed="54"/>
        <rFont val="ＭＳ 明朝"/>
        <family val="1"/>
        <charset val="128"/>
      </rPr>
      <t>: 終価，</t>
    </r>
    <r>
      <rPr>
        <i/>
        <sz val="9"/>
        <color indexed="54"/>
        <rFont val="Century"/>
        <family val="1"/>
      </rPr>
      <t>P</t>
    </r>
    <r>
      <rPr>
        <sz val="9"/>
        <color indexed="54"/>
        <rFont val="ＭＳ 明朝"/>
        <family val="1"/>
        <charset val="128"/>
      </rPr>
      <t>: 現価，</t>
    </r>
    <r>
      <rPr>
        <i/>
        <sz val="9"/>
        <color indexed="54"/>
        <rFont val="Century"/>
        <family val="1"/>
      </rPr>
      <t>M</t>
    </r>
    <r>
      <rPr>
        <sz val="9"/>
        <color indexed="54"/>
        <rFont val="ＭＳ 明朝"/>
        <family val="1"/>
        <charset val="128"/>
      </rPr>
      <t>: 年価，</t>
    </r>
    <r>
      <rPr>
        <i/>
        <sz val="9"/>
        <color indexed="54"/>
        <rFont val="Century"/>
        <family val="1"/>
      </rPr>
      <t>i</t>
    </r>
    <r>
      <rPr>
        <sz val="9"/>
        <color indexed="54"/>
        <rFont val="ＭＳ 明朝"/>
        <family val="1"/>
        <charset val="128"/>
      </rPr>
      <t>: 利率，</t>
    </r>
    <r>
      <rPr>
        <i/>
        <sz val="9"/>
        <color indexed="54"/>
        <rFont val="Century"/>
        <family val="1"/>
      </rPr>
      <t>n</t>
    </r>
    <r>
      <rPr>
        <sz val="9"/>
        <color indexed="54"/>
        <rFont val="ＭＳ 明朝"/>
        <family val="1"/>
        <charset val="128"/>
      </rPr>
      <t>: 年数</t>
    </r>
    <rPh sb="5" eb="6">
      <t>シュウ</t>
    </rPh>
    <rPh sb="6" eb="7">
      <t>カ</t>
    </rPh>
    <rPh sb="11" eb="13">
      <t>ゲンカ</t>
    </rPh>
    <rPh sb="17" eb="18">
      <t>ネン</t>
    </rPh>
    <rPh sb="18" eb="19">
      <t>カ</t>
    </rPh>
    <rPh sb="23" eb="25">
      <t>リリツ</t>
    </rPh>
    <rPh sb="29" eb="31">
      <t>ネンスウ</t>
    </rPh>
    <phoneticPr fontId="2"/>
  </si>
  <si>
    <r>
      <t>＝</t>
    </r>
    <r>
      <rPr>
        <i/>
        <sz val="11"/>
        <color indexed="18"/>
        <rFont val="Century"/>
        <family val="1"/>
      </rPr>
      <t>i</t>
    </r>
    <phoneticPr fontId="2"/>
  </si>
  <si>
    <r>
      <t>P</t>
    </r>
    <r>
      <rPr>
        <sz val="11"/>
        <color indexed="18"/>
        <rFont val="Century"/>
        <family val="1"/>
      </rPr>
      <t xml:space="preserve"> </t>
    </r>
    <r>
      <rPr>
        <sz val="11"/>
        <color indexed="18"/>
        <rFont val="ＭＳ Ｐ明朝"/>
        <family val="1"/>
        <charset val="128"/>
      </rPr>
      <t>＝</t>
    </r>
    <r>
      <rPr>
        <sz val="11"/>
        <color indexed="18"/>
        <rFont val="Century"/>
        <family val="1"/>
      </rPr>
      <t xml:space="preserve"> </t>
    </r>
    <r>
      <rPr>
        <i/>
        <sz val="11"/>
        <color indexed="18"/>
        <rFont val="Century"/>
        <family val="1"/>
      </rPr>
      <t>S</t>
    </r>
    <r>
      <rPr>
        <sz val="11"/>
        <color indexed="18"/>
        <rFont val="Century"/>
        <family val="1"/>
      </rPr>
      <t xml:space="preserve"> </t>
    </r>
    <r>
      <rPr>
        <sz val="11"/>
        <color indexed="18"/>
        <rFont val="ＭＳ Ｐ明朝"/>
        <family val="1"/>
        <charset val="128"/>
      </rPr>
      <t>／</t>
    </r>
    <r>
      <rPr>
        <sz val="11"/>
        <color indexed="18"/>
        <rFont val="Century"/>
        <family val="1"/>
      </rPr>
      <t xml:space="preserve"> </t>
    </r>
    <r>
      <rPr>
        <b/>
        <sz val="11"/>
        <color indexed="54"/>
        <rFont val="Century"/>
        <family val="1"/>
      </rPr>
      <t>(1</t>
    </r>
    <r>
      <rPr>
        <b/>
        <sz val="11"/>
        <color indexed="54"/>
        <rFont val="ＭＳ Ｐ明朝"/>
        <family val="1"/>
        <charset val="128"/>
      </rPr>
      <t>＋</t>
    </r>
    <r>
      <rPr>
        <b/>
        <i/>
        <sz val="11"/>
        <color indexed="54"/>
        <rFont val="Century"/>
        <family val="1"/>
      </rPr>
      <t xml:space="preserve">i </t>
    </r>
    <r>
      <rPr>
        <b/>
        <sz val="11"/>
        <color indexed="54"/>
        <rFont val="Century"/>
        <family val="1"/>
      </rPr>
      <t>)</t>
    </r>
    <r>
      <rPr>
        <b/>
        <i/>
        <vertAlign val="superscript"/>
        <sz val="11"/>
        <color indexed="54"/>
        <rFont val="Century"/>
        <family val="1"/>
      </rPr>
      <t>n</t>
    </r>
    <r>
      <rPr>
        <sz val="9"/>
        <color indexed="49"/>
        <rFont val="ＭＳ 明朝"/>
        <family val="1"/>
        <charset val="128"/>
      </rPr>
      <t xml:space="preserve"> …………………………… 現価係数</t>
    </r>
    <r>
      <rPr>
        <i/>
        <sz val="9"/>
        <color indexed="18"/>
        <rFont val="ＭＳ 明朝"/>
        <family val="1"/>
        <charset val="128"/>
      </rPr>
      <t>　</t>
    </r>
    <phoneticPr fontId="2"/>
  </si>
  <si>
    <r>
      <t>P</t>
    </r>
    <r>
      <rPr>
        <sz val="11"/>
        <color indexed="18"/>
        <rFont val="Century"/>
        <family val="1"/>
      </rPr>
      <t xml:space="preserve"> </t>
    </r>
    <r>
      <rPr>
        <sz val="11"/>
        <color indexed="18"/>
        <rFont val="ＭＳ Ｐ明朝"/>
        <family val="1"/>
        <charset val="128"/>
      </rPr>
      <t>＝</t>
    </r>
    <r>
      <rPr>
        <sz val="11"/>
        <color indexed="18"/>
        <rFont val="Century"/>
        <family val="1"/>
      </rPr>
      <t xml:space="preserve"> </t>
    </r>
    <r>
      <rPr>
        <i/>
        <sz val="11"/>
        <color indexed="18"/>
        <rFont val="Century"/>
        <family val="1"/>
      </rPr>
      <t>M</t>
    </r>
    <r>
      <rPr>
        <sz val="11"/>
        <color indexed="18"/>
        <rFont val="Century"/>
        <family val="1"/>
      </rPr>
      <t xml:space="preserve"> { </t>
    </r>
    <r>
      <rPr>
        <b/>
        <sz val="11"/>
        <color indexed="54"/>
        <rFont val="Century"/>
        <family val="1"/>
      </rPr>
      <t>(1</t>
    </r>
    <r>
      <rPr>
        <b/>
        <sz val="11"/>
        <color indexed="54"/>
        <rFont val="ＭＳ Ｐ明朝"/>
        <family val="1"/>
        <charset val="128"/>
      </rPr>
      <t>＋</t>
    </r>
    <r>
      <rPr>
        <b/>
        <i/>
        <sz val="11"/>
        <color indexed="54"/>
        <rFont val="Century"/>
        <family val="1"/>
      </rPr>
      <t xml:space="preserve">i </t>
    </r>
    <r>
      <rPr>
        <b/>
        <sz val="11"/>
        <color indexed="54"/>
        <rFont val="Century"/>
        <family val="1"/>
      </rPr>
      <t>)</t>
    </r>
    <r>
      <rPr>
        <b/>
        <i/>
        <vertAlign val="superscript"/>
        <sz val="11"/>
        <color indexed="54"/>
        <rFont val="Century"/>
        <family val="1"/>
      </rPr>
      <t>n</t>
    </r>
    <r>
      <rPr>
        <sz val="11"/>
        <color indexed="18"/>
        <rFont val="ＭＳ Ｐ明朝"/>
        <family val="1"/>
        <charset val="128"/>
      </rPr>
      <t>－</t>
    </r>
    <r>
      <rPr>
        <sz val="11"/>
        <color indexed="18"/>
        <rFont val="Century"/>
        <family val="1"/>
      </rPr>
      <t>1 }</t>
    </r>
    <r>
      <rPr>
        <sz val="11"/>
        <color indexed="18"/>
        <rFont val="ＭＳ Ｐ明朝"/>
        <family val="1"/>
        <charset val="128"/>
      </rPr>
      <t>／</t>
    </r>
    <r>
      <rPr>
        <i/>
        <sz val="11"/>
        <color indexed="18"/>
        <rFont val="Century"/>
        <family val="1"/>
      </rPr>
      <t>i</t>
    </r>
    <r>
      <rPr>
        <sz val="11"/>
        <color indexed="18"/>
        <rFont val="Century"/>
        <family val="1"/>
      </rPr>
      <t xml:space="preserve"> </t>
    </r>
    <r>
      <rPr>
        <b/>
        <sz val="11"/>
        <color indexed="54"/>
        <rFont val="Century"/>
        <family val="1"/>
      </rPr>
      <t>(1</t>
    </r>
    <r>
      <rPr>
        <b/>
        <sz val="11"/>
        <color indexed="54"/>
        <rFont val="ＭＳ Ｐ明朝"/>
        <family val="1"/>
        <charset val="128"/>
      </rPr>
      <t>＋</t>
    </r>
    <r>
      <rPr>
        <b/>
        <i/>
        <sz val="11"/>
        <color indexed="54"/>
        <rFont val="Century"/>
        <family val="1"/>
      </rPr>
      <t xml:space="preserve">i </t>
    </r>
    <r>
      <rPr>
        <b/>
        <sz val="11"/>
        <color indexed="54"/>
        <rFont val="Century"/>
        <family val="1"/>
      </rPr>
      <t>)</t>
    </r>
    <r>
      <rPr>
        <b/>
        <i/>
        <vertAlign val="superscript"/>
        <sz val="11"/>
        <color indexed="54"/>
        <rFont val="Century"/>
        <family val="1"/>
      </rPr>
      <t>n</t>
    </r>
    <r>
      <rPr>
        <sz val="9"/>
        <color indexed="49"/>
        <rFont val="ＭＳ 明朝"/>
        <family val="1"/>
        <charset val="128"/>
      </rPr>
      <t xml:space="preserve"> …… 年金現価係数</t>
    </r>
    <r>
      <rPr>
        <i/>
        <sz val="11"/>
        <color indexed="18"/>
        <rFont val="ＭＳ 明朝"/>
        <family val="1"/>
        <charset val="128"/>
      </rPr>
      <t>　</t>
    </r>
    <phoneticPr fontId="2"/>
  </si>
  <si>
    <r>
      <t>(1+</t>
    </r>
    <r>
      <rPr>
        <b/>
        <i/>
        <sz val="11"/>
        <color indexed="54"/>
        <rFont val="Century"/>
        <family val="1"/>
      </rPr>
      <t>i</t>
    </r>
    <r>
      <rPr>
        <b/>
        <sz val="11"/>
        <color indexed="54"/>
        <rFont val="Century"/>
        <family val="1"/>
      </rPr>
      <t>)</t>
    </r>
    <r>
      <rPr>
        <b/>
        <i/>
        <vertAlign val="superscript"/>
        <sz val="12"/>
        <color indexed="54"/>
        <rFont val="Century"/>
        <family val="1"/>
      </rPr>
      <t>n</t>
    </r>
    <phoneticPr fontId="2"/>
  </si>
  <si>
    <r>
      <t>＝</t>
    </r>
    <r>
      <rPr>
        <b/>
        <sz val="11"/>
        <color indexed="54"/>
        <rFont val="Century"/>
        <family val="1"/>
      </rPr>
      <t>(1+</t>
    </r>
    <r>
      <rPr>
        <b/>
        <i/>
        <sz val="11"/>
        <color indexed="54"/>
        <rFont val="Century"/>
        <family val="1"/>
      </rPr>
      <t>i</t>
    </r>
    <r>
      <rPr>
        <b/>
        <sz val="11"/>
        <color indexed="54"/>
        <rFont val="Century"/>
        <family val="1"/>
      </rPr>
      <t>)</t>
    </r>
    <phoneticPr fontId="2"/>
  </si>
  <si>
    <r>
      <t>2010</t>
    </r>
    <r>
      <rPr>
        <sz val="8"/>
        <color indexed="23"/>
        <rFont val="ＭＳ 明朝"/>
        <family val="1"/>
        <charset val="128"/>
      </rPr>
      <t>-</t>
    </r>
    <r>
      <rPr>
        <sz val="8"/>
        <color indexed="23"/>
        <rFont val="Century"/>
        <family val="1"/>
      </rPr>
      <t>11</t>
    </r>
    <r>
      <rPr>
        <sz val="8"/>
        <color indexed="23"/>
        <rFont val="ＭＳ 明朝"/>
        <family val="1"/>
        <charset val="128"/>
      </rPr>
      <t>-</t>
    </r>
    <r>
      <rPr>
        <sz val="8"/>
        <color indexed="23"/>
        <rFont val="Century"/>
        <family val="1"/>
      </rPr>
      <t>02</t>
    </r>
    <r>
      <rPr>
        <sz val="8"/>
        <color indexed="23"/>
        <rFont val="ＭＳ 明朝"/>
        <family val="1"/>
        <charset val="128"/>
      </rPr>
      <t xml:space="preserve">  西村和夫</t>
    </r>
    <rPh sb="12" eb="14">
      <t>ニシムラ</t>
    </rPh>
    <rPh sb="14" eb="16">
      <t>カズオ</t>
    </rPh>
    <phoneticPr fontId="2"/>
  </si>
  <si>
    <t xml:space="preserve"> 現在価値</t>
    <rPh sb="1" eb="3">
      <t>ゲンザイ</t>
    </rPh>
    <rPh sb="3" eb="5">
      <t>カチ</t>
    </rPh>
    <phoneticPr fontId="2"/>
  </si>
  <si>
    <r>
      <t xml:space="preserve">  </t>
    </r>
    <r>
      <rPr>
        <i/>
        <sz val="9"/>
        <color indexed="54"/>
        <rFont val="Century"/>
        <family val="1"/>
      </rPr>
      <t>S</t>
    </r>
    <r>
      <rPr>
        <sz val="9"/>
        <color indexed="54"/>
        <rFont val="ＭＳ 明朝"/>
        <family val="1"/>
        <charset val="128"/>
      </rPr>
      <t>: 終価，</t>
    </r>
    <r>
      <rPr>
        <i/>
        <sz val="9"/>
        <color indexed="54"/>
        <rFont val="Century"/>
        <family val="1"/>
      </rPr>
      <t>P</t>
    </r>
    <r>
      <rPr>
        <sz val="9"/>
        <color indexed="54"/>
        <rFont val="ＭＳ 明朝"/>
        <family val="1"/>
        <charset val="128"/>
      </rPr>
      <t>: 現価，</t>
    </r>
    <r>
      <rPr>
        <i/>
        <sz val="9"/>
        <color indexed="54"/>
        <rFont val="Century"/>
        <family val="1"/>
      </rPr>
      <t>i</t>
    </r>
    <r>
      <rPr>
        <sz val="9"/>
        <color indexed="54"/>
        <rFont val="ＭＳ 明朝"/>
        <family val="1"/>
        <charset val="128"/>
      </rPr>
      <t>: 利率，</t>
    </r>
    <r>
      <rPr>
        <i/>
        <sz val="9"/>
        <color indexed="54"/>
        <rFont val="Century"/>
        <family val="1"/>
      </rPr>
      <t>n</t>
    </r>
    <r>
      <rPr>
        <sz val="9"/>
        <color indexed="54"/>
        <rFont val="ＭＳ 明朝"/>
        <family val="1"/>
        <charset val="128"/>
      </rPr>
      <t>: 年数</t>
    </r>
    <rPh sb="5" eb="6">
      <t>シュウ</t>
    </rPh>
    <rPh sb="6" eb="7">
      <t>カ</t>
    </rPh>
    <rPh sb="11" eb="13">
      <t>ゲンカ</t>
    </rPh>
    <rPh sb="17" eb="19">
      <t>リリツ</t>
    </rPh>
    <rPh sb="23" eb="25">
      <t>ネンスウ</t>
    </rPh>
    <phoneticPr fontId="2"/>
  </si>
  <si>
    <r>
      <t>S</t>
    </r>
    <r>
      <rPr>
        <sz val="10"/>
        <color indexed="18"/>
        <rFont val="Century"/>
        <family val="1"/>
      </rPr>
      <t xml:space="preserve"> </t>
    </r>
    <r>
      <rPr>
        <sz val="10"/>
        <color indexed="18"/>
        <rFont val="ＭＳ Ｐ明朝"/>
        <family val="1"/>
        <charset val="128"/>
      </rPr>
      <t>＝</t>
    </r>
    <r>
      <rPr>
        <sz val="10"/>
        <color indexed="18"/>
        <rFont val="Century"/>
        <family val="1"/>
      </rPr>
      <t xml:space="preserve"> </t>
    </r>
    <r>
      <rPr>
        <i/>
        <sz val="10"/>
        <color indexed="18"/>
        <rFont val="Century"/>
        <family val="1"/>
      </rPr>
      <t>P</t>
    </r>
    <r>
      <rPr>
        <sz val="10"/>
        <color indexed="18"/>
        <rFont val="Century"/>
        <family val="1"/>
      </rPr>
      <t xml:space="preserve"> (1</t>
    </r>
    <r>
      <rPr>
        <sz val="10"/>
        <color indexed="18"/>
        <rFont val="ＭＳ Ｐ明朝"/>
        <family val="1"/>
        <charset val="128"/>
      </rPr>
      <t>＋</t>
    </r>
    <r>
      <rPr>
        <i/>
        <sz val="10"/>
        <color indexed="18"/>
        <rFont val="Century"/>
        <family val="1"/>
      </rPr>
      <t xml:space="preserve">i </t>
    </r>
    <r>
      <rPr>
        <sz val="10"/>
        <color indexed="18"/>
        <rFont val="Century"/>
        <family val="1"/>
      </rPr>
      <t>)</t>
    </r>
    <r>
      <rPr>
        <i/>
        <vertAlign val="superscript"/>
        <sz val="12"/>
        <color indexed="18"/>
        <rFont val="Century"/>
        <family val="1"/>
      </rPr>
      <t>n</t>
    </r>
    <r>
      <rPr>
        <sz val="10"/>
        <color indexed="18"/>
        <rFont val="ＭＳ Ｐ明朝"/>
        <family val="1"/>
        <charset val="128"/>
      </rPr>
      <t/>
    </r>
    <phoneticPr fontId="2"/>
  </si>
  <si>
    <t>複利法での元利合計</t>
    <rPh sb="0" eb="2">
      <t>フクリ</t>
    </rPh>
    <rPh sb="2" eb="3">
      <t>ホウ</t>
    </rPh>
    <rPh sb="5" eb="7">
      <t>ガンリ</t>
    </rPh>
    <rPh sb="7" eb="9">
      <t>ゴウケイ</t>
    </rPh>
    <phoneticPr fontId="2"/>
  </si>
  <si>
    <t>　累乗は急速に大きくなる！</t>
    <rPh sb="1" eb="3">
      <t>ルイジョウ</t>
    </rPh>
    <rPh sb="4" eb="6">
      <t>キュウソク</t>
    </rPh>
    <rPh sb="7" eb="8">
      <t>オオ</t>
    </rPh>
    <phoneticPr fontId="2"/>
  </si>
  <si>
    <t>月額</t>
    <rPh sb="0" eb="2">
      <t>ゲツガク</t>
    </rPh>
    <phoneticPr fontId="2"/>
  </si>
  <si>
    <t>年額</t>
    <rPh sb="0" eb="2">
      <t>ネンガク</t>
    </rPh>
    <phoneticPr fontId="2"/>
  </si>
  <si>
    <t>借入</t>
    <rPh sb="0" eb="2">
      <t>カリイレ</t>
    </rPh>
    <phoneticPr fontId="2"/>
  </si>
  <si>
    <t>単位： 万円</t>
    <rPh sb="0" eb="2">
      <t>タンイ</t>
    </rPh>
    <rPh sb="4" eb="5">
      <t>マン</t>
    </rPh>
    <rPh sb="5" eb="6">
      <t>エン</t>
    </rPh>
    <phoneticPr fontId="2"/>
  </si>
  <si>
    <t>残高</t>
    <rPh sb="0" eb="2">
      <t>ザンダカ</t>
    </rPh>
    <phoneticPr fontId="2"/>
  </si>
  <si>
    <t>ローンの返済額と返済年数</t>
    <rPh sb="4" eb="6">
      <t>ヘンサイ</t>
    </rPh>
    <rPh sb="6" eb="7">
      <t>ガク</t>
    </rPh>
    <rPh sb="8" eb="10">
      <t>ヘンサイ</t>
    </rPh>
    <rPh sb="10" eb="12">
      <t>ネンスウ</t>
    </rPh>
    <phoneticPr fontId="2"/>
  </si>
  <si>
    <r>
      <t>2013</t>
    </r>
    <r>
      <rPr>
        <sz val="10"/>
        <color indexed="23"/>
        <rFont val="ＭＳ 明朝"/>
        <family val="1"/>
        <charset val="128"/>
      </rPr>
      <t>-</t>
    </r>
    <r>
      <rPr>
        <sz val="10"/>
        <color indexed="23"/>
        <rFont val="Century"/>
        <family val="1"/>
      </rPr>
      <t>11</t>
    </r>
    <r>
      <rPr>
        <sz val="10"/>
        <color indexed="23"/>
        <rFont val="ＭＳ 明朝"/>
        <family val="1"/>
        <charset val="128"/>
      </rPr>
      <t>-</t>
    </r>
    <r>
      <rPr>
        <sz val="10"/>
        <color indexed="23"/>
        <rFont val="Century"/>
        <family val="1"/>
      </rPr>
      <t>26</t>
    </r>
    <r>
      <rPr>
        <sz val="10"/>
        <color indexed="23"/>
        <rFont val="ＭＳ 明朝"/>
        <family val="1"/>
        <charset val="128"/>
      </rPr>
      <t xml:space="preserve">  西村和夫</t>
    </r>
    <rPh sb="12" eb="14">
      <t>ニシムラ</t>
    </rPh>
    <rPh sb="14" eb="16">
      <t>カズオ</t>
    </rPh>
    <phoneticPr fontId="2"/>
  </si>
  <si>
    <r>
      <t>新残高</t>
    </r>
    <r>
      <rPr>
        <sz val="12"/>
        <color indexed="18"/>
        <rFont val="Century"/>
        <family val="1"/>
      </rPr>
      <t xml:space="preserve"> </t>
    </r>
    <r>
      <rPr>
        <sz val="12"/>
        <color indexed="18"/>
        <rFont val="ＭＳ Ｐ明朝"/>
        <family val="1"/>
        <charset val="128"/>
      </rPr>
      <t>＝</t>
    </r>
    <r>
      <rPr>
        <sz val="12"/>
        <color indexed="18"/>
        <rFont val="Century"/>
        <family val="1"/>
      </rPr>
      <t xml:space="preserve"> </t>
    </r>
    <r>
      <rPr>
        <sz val="12"/>
        <color indexed="18"/>
        <rFont val="ＭＳ Ｐ明朝"/>
        <family val="1"/>
        <charset val="128"/>
      </rPr>
      <t>残高</t>
    </r>
    <r>
      <rPr>
        <sz val="12"/>
        <color indexed="18"/>
        <rFont val="Century"/>
        <family val="1"/>
      </rPr>
      <t xml:space="preserve"> </t>
    </r>
    <r>
      <rPr>
        <sz val="12"/>
        <color indexed="18"/>
        <rFont val="ＭＳ Ｐ明朝"/>
        <family val="1"/>
        <charset val="128"/>
      </rPr>
      <t>×</t>
    </r>
    <r>
      <rPr>
        <sz val="12"/>
        <color indexed="18"/>
        <rFont val="Century"/>
        <family val="1"/>
      </rPr>
      <t xml:space="preserve"> (1</t>
    </r>
    <r>
      <rPr>
        <sz val="12"/>
        <color indexed="18"/>
        <rFont val="ＭＳ Ｐ明朝"/>
        <family val="1"/>
        <charset val="128"/>
      </rPr>
      <t>＋年利</t>
    </r>
    <r>
      <rPr>
        <sz val="12"/>
        <color indexed="18"/>
        <rFont val="Century"/>
        <family val="1"/>
      </rPr>
      <t xml:space="preserve">) </t>
    </r>
    <r>
      <rPr>
        <sz val="12"/>
        <color indexed="18"/>
        <rFont val="ＭＳ Ｐ明朝"/>
        <family val="1"/>
        <charset val="128"/>
      </rPr>
      <t>－</t>
    </r>
    <r>
      <rPr>
        <sz val="12"/>
        <color indexed="18"/>
        <rFont val="Century"/>
        <family val="1"/>
      </rPr>
      <t xml:space="preserve"> </t>
    </r>
    <r>
      <rPr>
        <sz val="12"/>
        <color indexed="18"/>
        <rFont val="ＭＳ Ｐ明朝"/>
        <family val="1"/>
        <charset val="128"/>
      </rPr>
      <t>年額</t>
    </r>
    <rPh sb="0" eb="1">
      <t>シン</t>
    </rPh>
    <rPh sb="1" eb="3">
      <t>ザンダカ</t>
    </rPh>
    <rPh sb="6" eb="8">
      <t>ザンダカ</t>
    </rPh>
    <rPh sb="14" eb="15">
      <t>ネン</t>
    </rPh>
    <rPh sb="15" eb="16">
      <t>リ</t>
    </rPh>
    <rPh sb="20" eb="22">
      <t>ネンガク</t>
    </rPh>
    <phoneticPr fontId="2"/>
  </si>
  <si>
    <t>年利</t>
    <rPh sb="0" eb="2">
      <t>ネンリ</t>
    </rPh>
    <phoneticPr fontId="2"/>
  </si>
  <si>
    <t>1+年利</t>
    <rPh sb="2" eb="4">
      <t>ネンリ</t>
    </rPh>
    <phoneticPr fontId="2"/>
  </si>
  <si>
    <t>年差</t>
    <rPh sb="0" eb="1">
      <t>ネン</t>
    </rPh>
    <rPh sb="1" eb="2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</si>
</sst>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_ "/>
    <numFmt numFmtId="178" formatCode="0_ "/>
    <numFmt numFmtId="179" formatCode="0.0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i/>
      <sz val="10"/>
      <color indexed="18"/>
      <name val="Century"/>
      <family val="1"/>
    </font>
    <font>
      <sz val="10"/>
      <color indexed="18"/>
      <name val="Century"/>
      <family val="1"/>
    </font>
    <font>
      <sz val="10"/>
      <color indexed="18"/>
      <name val="ＭＳ Ｐ明朝"/>
      <family val="1"/>
      <charset val="128"/>
    </font>
    <font>
      <i/>
      <vertAlign val="superscript"/>
      <sz val="12"/>
      <color indexed="18"/>
      <name val="Century"/>
      <family val="1"/>
    </font>
    <font>
      <vertAlign val="superscript"/>
      <sz val="10"/>
      <color indexed="18"/>
      <name val="Century"/>
      <family val="1"/>
    </font>
    <font>
      <i/>
      <sz val="9"/>
      <color indexed="18"/>
      <name val="ＭＳ 明朝"/>
      <family val="1"/>
      <charset val="128"/>
    </font>
    <font>
      <sz val="10"/>
      <color indexed="23"/>
      <name val="ＭＳ ゴシック"/>
      <family val="3"/>
      <charset val="128"/>
    </font>
    <font>
      <sz val="11"/>
      <color indexed="18"/>
      <name val="Century"/>
      <family val="1"/>
    </font>
    <font>
      <i/>
      <sz val="11"/>
      <color indexed="18"/>
      <name val="Century"/>
      <family val="1"/>
    </font>
    <font>
      <sz val="8"/>
      <color indexed="23"/>
      <name val="ＭＳ ゴシック"/>
      <family val="3"/>
      <charset val="128"/>
    </font>
    <font>
      <sz val="8"/>
      <color indexed="23"/>
      <name val="ＭＳ 明朝"/>
      <family val="1"/>
      <charset val="128"/>
    </font>
    <font>
      <sz val="8"/>
      <color indexed="23"/>
      <name val="Century"/>
      <family val="1"/>
    </font>
    <font>
      <sz val="11"/>
      <color indexed="62"/>
      <name val="Century"/>
      <family val="1"/>
    </font>
    <font>
      <sz val="10"/>
      <color indexed="23"/>
      <name val="Century"/>
      <family val="1"/>
    </font>
    <font>
      <sz val="10"/>
      <color indexed="25"/>
      <name val="ＭＳ ゴシック"/>
      <family val="3"/>
      <charset val="128"/>
    </font>
    <font>
      <sz val="10"/>
      <color indexed="25"/>
      <name val="ＭＳ 明朝"/>
      <family val="1"/>
      <charset val="128"/>
    </font>
    <font>
      <sz val="9"/>
      <color indexed="49"/>
      <name val="ＭＳ ゴシック"/>
      <family val="3"/>
      <charset val="128"/>
    </font>
    <font>
      <sz val="11"/>
      <color indexed="36"/>
      <name val="Century"/>
      <family val="1"/>
    </font>
    <font>
      <b/>
      <sz val="11"/>
      <color indexed="16"/>
      <name val="Century"/>
      <family val="1"/>
    </font>
    <font>
      <sz val="11"/>
      <color indexed="18"/>
      <name val="ＭＳ ゴシック"/>
      <family val="3"/>
      <charset val="128"/>
    </font>
    <font>
      <sz val="11"/>
      <color indexed="18"/>
      <name val="ＭＳ Ｐ明朝"/>
      <family val="1"/>
      <charset val="128"/>
    </font>
    <font>
      <i/>
      <sz val="11"/>
      <color indexed="18"/>
      <name val="ＭＳ 明朝"/>
      <family val="1"/>
      <charset val="128"/>
    </font>
    <font>
      <sz val="9"/>
      <color indexed="49"/>
      <name val="ＭＳ 明朝"/>
      <family val="1"/>
      <charset val="128"/>
    </font>
    <font>
      <sz val="11"/>
      <color indexed="54"/>
      <name val="ＭＳ Ｐ明朝"/>
      <family val="1"/>
      <charset val="128"/>
    </font>
    <font>
      <b/>
      <i/>
      <vertAlign val="superscript"/>
      <sz val="12"/>
      <color indexed="54"/>
      <name val="Century"/>
      <family val="1"/>
    </font>
    <font>
      <i/>
      <sz val="9"/>
      <color indexed="54"/>
      <name val="ＭＳ 明朝"/>
      <family val="1"/>
      <charset val="128"/>
    </font>
    <font>
      <i/>
      <sz val="9"/>
      <color indexed="54"/>
      <name val="Century"/>
      <family val="1"/>
    </font>
    <font>
      <sz val="9"/>
      <color indexed="54"/>
      <name val="ＭＳ 明朝"/>
      <family val="1"/>
      <charset val="128"/>
    </font>
    <font>
      <b/>
      <sz val="11"/>
      <color indexed="54"/>
      <name val="Century"/>
      <family val="1"/>
    </font>
    <font>
      <b/>
      <sz val="11"/>
      <color indexed="54"/>
      <name val="ＭＳ Ｐ明朝"/>
      <family val="1"/>
      <charset val="128"/>
    </font>
    <font>
      <b/>
      <i/>
      <sz val="11"/>
      <color indexed="54"/>
      <name val="Century"/>
      <family val="1"/>
    </font>
    <font>
      <b/>
      <i/>
      <vertAlign val="superscript"/>
      <sz val="11"/>
      <color indexed="54"/>
      <name val="Century"/>
      <family val="1"/>
    </font>
    <font>
      <sz val="11"/>
      <color indexed="1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Century"/>
      <family val="1"/>
    </font>
    <font>
      <sz val="11"/>
      <color indexed="20"/>
      <name val="ＭＳ Ｐゴシック"/>
      <family val="3"/>
      <charset val="128"/>
    </font>
    <font>
      <sz val="12"/>
      <color indexed="18"/>
      <name val="ＭＳ Ｐ明朝"/>
      <family val="1"/>
      <charset val="128"/>
    </font>
    <font>
      <sz val="12"/>
      <color indexed="18"/>
      <name val="Century"/>
      <family val="1"/>
    </font>
    <font>
      <sz val="10"/>
      <color indexed="23"/>
      <name val="ＭＳ 明朝"/>
      <family val="1"/>
      <charset val="128"/>
    </font>
    <font>
      <b/>
      <sz val="16"/>
      <color rgb="FFD600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9" fontId="0" fillId="0" borderId="2" xfId="0" applyNumberFormat="1" applyBorder="1">
      <alignment vertical="center"/>
    </xf>
    <xf numFmtId="9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21" fillId="0" borderId="17" xfId="0" applyNumberFormat="1" applyFont="1" applyFill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176" fontId="21" fillId="0" borderId="17" xfId="0" applyNumberFormat="1" applyFont="1" applyFill="1" applyBorder="1">
      <alignment vertical="center"/>
    </xf>
    <xf numFmtId="176" fontId="21" fillId="0" borderId="17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9" xfId="0" quotePrefix="1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176" fontId="21" fillId="0" borderId="21" xfId="0" applyNumberFormat="1" applyFont="1" applyBorder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7" fillId="0" borderId="22" xfId="0" quotePrefix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7" fillId="0" borderId="24" xfId="0" quotePrefix="1" applyFont="1" applyBorder="1" applyAlignment="1">
      <alignment horizontal="right" vertical="center"/>
    </xf>
    <xf numFmtId="0" fontId="7" fillId="0" borderId="25" xfId="0" quotePrefix="1" applyFont="1" applyBorder="1" applyAlignment="1">
      <alignment horizontal="right" vertical="center"/>
    </xf>
    <xf numFmtId="0" fontId="7" fillId="0" borderId="23" xfId="0" quotePrefix="1" applyFont="1" applyBorder="1" applyAlignment="1">
      <alignment horizontal="right" vertical="center"/>
    </xf>
    <xf numFmtId="0" fontId="7" fillId="0" borderId="14" xfId="0" quotePrefix="1" applyFont="1" applyBorder="1" applyAlignment="1">
      <alignment horizontal="right" vertical="center"/>
    </xf>
    <xf numFmtId="0" fontId="7" fillId="0" borderId="26" xfId="0" quotePrefix="1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177" fontId="26" fillId="2" borderId="28" xfId="0" applyNumberFormat="1" applyFont="1" applyFill="1" applyBorder="1">
      <alignment vertical="center"/>
    </xf>
    <xf numFmtId="177" fontId="26" fillId="2" borderId="29" xfId="0" applyNumberFormat="1" applyFont="1" applyFill="1" applyBorder="1">
      <alignment vertical="center"/>
    </xf>
    <xf numFmtId="177" fontId="26" fillId="2" borderId="30" xfId="0" applyNumberFormat="1" applyFont="1" applyFill="1" applyBorder="1">
      <alignment vertical="center"/>
    </xf>
    <xf numFmtId="177" fontId="26" fillId="2" borderId="31" xfId="0" applyNumberFormat="1" applyFont="1" applyFill="1" applyBorder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32" fillId="0" borderId="0" xfId="0" quotePrefix="1" applyFont="1" applyFill="1" applyBorder="1" applyAlignment="1">
      <alignment vertical="center"/>
    </xf>
    <xf numFmtId="0" fontId="34" fillId="0" borderId="0" xfId="0" applyFont="1" applyAlignment="1"/>
    <xf numFmtId="0" fontId="37" fillId="0" borderId="21" xfId="0" applyFont="1" applyFill="1" applyBorder="1" applyAlignment="1">
      <alignment horizontal="right" vertical="center"/>
    </xf>
    <xf numFmtId="0" fontId="41" fillId="0" borderId="0" xfId="0" quotePrefix="1" applyFont="1">
      <alignment vertical="center"/>
    </xf>
    <xf numFmtId="177" fontId="8" fillId="0" borderId="16" xfId="0" applyNumberFormat="1" applyFont="1" applyBorder="1">
      <alignment vertical="center"/>
    </xf>
    <xf numFmtId="0" fontId="7" fillId="0" borderId="15" xfId="0" quotePrefix="1" applyFont="1" applyBorder="1" applyAlignment="1">
      <alignment horizontal="right" vertical="center"/>
    </xf>
    <xf numFmtId="177" fontId="8" fillId="0" borderId="36" xfId="0" applyNumberFormat="1" applyFont="1" applyBorder="1">
      <alignment vertical="center"/>
    </xf>
    <xf numFmtId="0" fontId="7" fillId="0" borderId="16" xfId="0" quotePrefix="1" applyFont="1" applyBorder="1" applyAlignment="1">
      <alignment horizontal="right" vertical="center"/>
    </xf>
    <xf numFmtId="177" fontId="8" fillId="0" borderId="22" xfId="0" applyNumberFormat="1" applyFont="1" applyBorder="1">
      <alignment vertical="center"/>
    </xf>
    <xf numFmtId="177" fontId="43" fillId="0" borderId="37" xfId="0" applyNumberFormat="1" applyFont="1" applyBorder="1">
      <alignment vertical="center"/>
    </xf>
    <xf numFmtId="0" fontId="42" fillId="0" borderId="8" xfId="0" applyFont="1" applyBorder="1" applyAlignment="1">
      <alignment horizontal="center" vertical="center"/>
    </xf>
    <xf numFmtId="177" fontId="43" fillId="0" borderId="38" xfId="0" applyNumberFormat="1" applyFont="1" applyBorder="1">
      <alignment vertical="center"/>
    </xf>
    <xf numFmtId="0" fontId="44" fillId="0" borderId="0" xfId="0" applyFont="1">
      <alignment vertical="center"/>
    </xf>
    <xf numFmtId="0" fontId="7" fillId="0" borderId="36" xfId="0" quotePrefix="1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43" fillId="0" borderId="39" xfId="0" applyNumberFormat="1" applyFont="1" applyBorder="1">
      <alignment vertical="center"/>
    </xf>
    <xf numFmtId="0" fontId="0" fillId="0" borderId="0" xfId="0" applyNumberFormat="1">
      <alignment vertical="center"/>
    </xf>
    <xf numFmtId="0" fontId="36" fillId="0" borderId="0" xfId="0" applyFont="1" applyAlignment="1"/>
    <xf numFmtId="0" fontId="1" fillId="0" borderId="0" xfId="0" applyFont="1" applyAlignment="1"/>
    <xf numFmtId="0" fontId="3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78" fontId="0" fillId="0" borderId="0" xfId="0" applyNumberFormat="1">
      <alignment vertical="center"/>
    </xf>
    <xf numFmtId="0" fontId="0" fillId="0" borderId="44" xfId="0" applyBorder="1">
      <alignment vertical="center"/>
    </xf>
    <xf numFmtId="0" fontId="0" fillId="0" borderId="44" xfId="0" applyNumberFormat="1" applyBorder="1">
      <alignment vertical="center"/>
    </xf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178" fontId="0" fillId="0" borderId="44" xfId="0" applyNumberFormat="1" applyBorder="1">
      <alignment vertical="center"/>
    </xf>
    <xf numFmtId="0" fontId="4" fillId="0" borderId="21" xfId="0" applyFont="1" applyBorder="1" applyAlignment="1">
      <alignment horizontal="right"/>
    </xf>
    <xf numFmtId="0" fontId="1" fillId="0" borderId="21" xfId="0" applyFont="1" applyBorder="1" applyAlignment="1"/>
    <xf numFmtId="0" fontId="45" fillId="0" borderId="0" xfId="0" applyFont="1" applyAlignment="1"/>
    <xf numFmtId="0" fontId="22" fillId="0" borderId="0" xfId="0" quotePrefix="1" applyFont="1" applyAlignment="1">
      <alignment horizontal="right" vertical="center"/>
    </xf>
    <xf numFmtId="179" fontId="0" fillId="0" borderId="21" xfId="0" applyNumberFormat="1" applyBorder="1">
      <alignment vertical="center"/>
    </xf>
    <xf numFmtId="177" fontId="0" fillId="0" borderId="44" xfId="0" applyNumberFormat="1" applyBorder="1">
      <alignment vertical="center"/>
    </xf>
    <xf numFmtId="0" fontId="42" fillId="0" borderId="45" xfId="0" applyFont="1" applyBorder="1" applyAlignment="1">
      <alignment horizontal="right" vertical="center"/>
    </xf>
    <xf numFmtId="0" fontId="0" fillId="3" borderId="46" xfId="0" applyFill="1" applyBorder="1">
      <alignment vertical="center"/>
    </xf>
    <xf numFmtId="179" fontId="0" fillId="3" borderId="32" xfId="0" applyNumberFormat="1" applyFill="1" applyBorder="1">
      <alignment vertical="center"/>
    </xf>
    <xf numFmtId="179" fontId="0" fillId="3" borderId="47" xfId="0" applyNumberFormat="1" applyFill="1" applyBorder="1">
      <alignment vertical="center"/>
    </xf>
    <xf numFmtId="179" fontId="0" fillId="3" borderId="34" xfId="0" applyNumberFormat="1" applyFill="1" applyBorder="1">
      <alignment vertical="center"/>
    </xf>
    <xf numFmtId="0" fontId="1" fillId="4" borderId="32" xfId="0" applyFont="1" applyFill="1" applyBorder="1" applyAlignment="1">
      <alignment horizontal="right"/>
    </xf>
    <xf numFmtId="0" fontId="1" fillId="4" borderId="34" xfId="0" applyFont="1" applyFill="1" applyBorder="1" applyAlignment="1"/>
    <xf numFmtId="0" fontId="4" fillId="5" borderId="32" xfId="0" applyFont="1" applyFill="1" applyBorder="1" applyAlignment="1">
      <alignment horizontal="right"/>
    </xf>
    <xf numFmtId="0" fontId="1" fillId="5" borderId="34" xfId="0" applyFont="1" applyFill="1" applyBorder="1" applyAlignment="1"/>
    <xf numFmtId="0" fontId="48" fillId="0" borderId="0" xfId="0" applyFont="1">
      <alignment vertical="center"/>
    </xf>
    <xf numFmtId="0" fontId="28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distributed"/>
    </xf>
    <xf numFmtId="0" fontId="4" fillId="0" borderId="42" xfId="0" applyFont="1" applyBorder="1" applyAlignment="1">
      <alignment horizontal="center" vertical="distributed"/>
    </xf>
    <xf numFmtId="0" fontId="8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43" fillId="0" borderId="11" xfId="0" applyNumberFormat="1" applyFont="1" applyBorder="1" applyAlignment="1">
      <alignment horizontal="center" vertical="center"/>
    </xf>
    <xf numFmtId="177" fontId="43" fillId="0" borderId="12" xfId="0" applyNumberFormat="1" applyFont="1" applyBorder="1" applyAlignment="1">
      <alignment horizontal="center" vertical="center"/>
    </xf>
    <xf numFmtId="177" fontId="43" fillId="0" borderId="4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60093"/>
      <color rgb="FF993300"/>
      <color rgb="FF002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94009216589863"/>
          <c:y val="8.4432989624312102E-2"/>
          <c:w val="0.52073732718894017"/>
          <c:h val="0.833775772540081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ローンの返済!$C$7</c:f>
              <c:strCache>
                <c:ptCount val="1"/>
                <c:pt idx="0">
                  <c:v>8.00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ローンの返済!$B$12:$B$42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ローンの返済!$C$12:$C$42</c:f>
              <c:numCache>
                <c:formatCode>0_ </c:formatCode>
                <c:ptCount val="31"/>
                <c:pt idx="0">
                  <c:v>1563</c:v>
                </c:pt>
                <c:pt idx="1">
                  <c:v>1537.3349999999998</c:v>
                </c:pt>
                <c:pt idx="2">
                  <c:v>1510.5150749999998</c:v>
                </c:pt>
                <c:pt idx="3">
                  <c:v>1482.4882533749997</c:v>
                </c:pt>
                <c:pt idx="4">
                  <c:v>1453.2002247768746</c:v>
                </c:pt>
                <c:pt idx="5">
                  <c:v>1422.5942348918338</c:v>
                </c:pt>
                <c:pt idx="6">
                  <c:v>1390.6109754619663</c:v>
                </c:pt>
                <c:pt idx="7">
                  <c:v>1357.1884693577547</c:v>
                </c:pt>
                <c:pt idx="8">
                  <c:v>1322.2619504788536</c:v>
                </c:pt>
                <c:pt idx="9">
                  <c:v>1285.763738250402</c:v>
                </c:pt>
                <c:pt idx="10">
                  <c:v>1247.6231064716699</c:v>
                </c:pt>
                <c:pt idx="11">
                  <c:v>1207.7661462628948</c:v>
                </c:pt>
                <c:pt idx="12">
                  <c:v>1166.1156228447251</c:v>
                </c:pt>
                <c:pt idx="13">
                  <c:v>1122.5908258727377</c:v>
                </c:pt>
                <c:pt idx="14">
                  <c:v>1077.1074130370107</c:v>
                </c:pt>
                <c:pt idx="15">
                  <c:v>1029.577246623676</c:v>
                </c:pt>
                <c:pt idx="16">
                  <c:v>979.90822272174137</c:v>
                </c:pt>
                <c:pt idx="17">
                  <c:v>928.00409274421963</c:v>
                </c:pt>
                <c:pt idx="18">
                  <c:v>873.76427691770948</c:v>
                </c:pt>
                <c:pt idx="19">
                  <c:v>817.08366937900632</c:v>
                </c:pt>
                <c:pt idx="20">
                  <c:v>757.85243450106157</c:v>
                </c:pt>
                <c:pt idx="21">
                  <c:v>695.95579405360934</c:v>
                </c:pt>
                <c:pt idx="22">
                  <c:v>631.27380478602174</c:v>
                </c:pt>
                <c:pt idx="23">
                  <c:v>563.68112600139273</c:v>
                </c:pt>
                <c:pt idx="24">
                  <c:v>493.0467766714554</c:v>
                </c:pt>
                <c:pt idx="25">
                  <c:v>419.23388162167089</c:v>
                </c:pt>
                <c:pt idx="26">
                  <c:v>342.09940629464603</c:v>
                </c:pt>
                <c:pt idx="27">
                  <c:v>261.49387957790509</c:v>
                </c:pt>
                <c:pt idx="28">
                  <c:v>177.26110415891083</c:v>
                </c:pt>
                <c:pt idx="29">
                  <c:v>89.237853846061796</c:v>
                </c:pt>
                <c:pt idx="30">
                  <c:v>-2.7464427308654251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ローンの返済!$D$7</c:f>
              <c:strCache>
                <c:ptCount val="1"/>
                <c:pt idx="0">
                  <c:v>8.05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ローンの返済!$B$12:$B$42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ローンの返済!$D$12:$D$42</c:f>
              <c:numCache>
                <c:formatCode>0_ </c:formatCode>
                <c:ptCount val="31"/>
                <c:pt idx="0">
                  <c:v>1563</c:v>
                </c:pt>
                <c:pt idx="1">
                  <c:v>1536.7349999999999</c:v>
                </c:pt>
                <c:pt idx="2">
                  <c:v>1509.2880749999999</c:v>
                </c:pt>
                <c:pt idx="3">
                  <c:v>1480.606038375</c:v>
                </c:pt>
                <c:pt idx="4">
                  <c:v>1450.6333101018749</c:v>
                </c:pt>
                <c:pt idx="5">
                  <c:v>1419.3118090564592</c:v>
                </c:pt>
                <c:pt idx="6">
                  <c:v>1386.5808404639999</c:v>
                </c:pt>
                <c:pt idx="7">
                  <c:v>1352.3769782848799</c:v>
                </c:pt>
                <c:pt idx="8">
                  <c:v>1316.6339423076995</c:v>
                </c:pt>
                <c:pt idx="9">
                  <c:v>1279.2824697115459</c:v>
                </c:pt>
                <c:pt idx="10">
                  <c:v>1240.2501808485654</c:v>
                </c:pt>
                <c:pt idx="11">
                  <c:v>1199.4614389867509</c:v>
                </c:pt>
                <c:pt idx="12">
                  <c:v>1156.8372037411546</c:v>
                </c:pt>
                <c:pt idx="13">
                  <c:v>1112.2948779095066</c:v>
                </c:pt>
                <c:pt idx="14">
                  <c:v>1065.7481474154345</c:v>
                </c:pt>
                <c:pt idx="15">
                  <c:v>1017.106814049129</c:v>
                </c:pt>
                <c:pt idx="16">
                  <c:v>966.27662068133975</c:v>
                </c:pt>
                <c:pt idx="17">
                  <c:v>913.15906861199994</c:v>
                </c:pt>
                <c:pt idx="18">
                  <c:v>857.65122669953985</c:v>
                </c:pt>
                <c:pt idx="19">
                  <c:v>799.64553190101901</c:v>
                </c:pt>
                <c:pt idx="20">
                  <c:v>739.02958083656483</c:v>
                </c:pt>
                <c:pt idx="21">
                  <c:v>675.68591197421017</c:v>
                </c:pt>
                <c:pt idx="22">
                  <c:v>609.49177801304961</c:v>
                </c:pt>
                <c:pt idx="23">
                  <c:v>540.31890802363682</c:v>
                </c:pt>
                <c:pt idx="24">
                  <c:v>468.03325888470044</c:v>
                </c:pt>
                <c:pt idx="25">
                  <c:v>392.49475553451191</c:v>
                </c:pt>
                <c:pt idx="26">
                  <c:v>313.55701953356487</c:v>
                </c:pt>
                <c:pt idx="27">
                  <c:v>231.06708541257524</c:v>
                </c:pt>
                <c:pt idx="28">
                  <c:v>144.86510425614108</c:v>
                </c:pt>
                <c:pt idx="29">
                  <c:v>54.784033947667396</c:v>
                </c:pt>
                <c:pt idx="30">
                  <c:v>-39.350684524687587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ローンの返済!$E$7</c:f>
              <c:strCache>
                <c:ptCount val="1"/>
                <c:pt idx="0">
                  <c:v>8.10 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ローンの返済!$B$12:$B$42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ローンの返済!$E$12:$E$42</c:f>
              <c:numCache>
                <c:formatCode>0_ </c:formatCode>
                <c:ptCount val="31"/>
                <c:pt idx="0">
                  <c:v>1563</c:v>
                </c:pt>
                <c:pt idx="1">
                  <c:v>1536.1349999999998</c:v>
                </c:pt>
                <c:pt idx="2">
                  <c:v>1508.0610749999996</c:v>
                </c:pt>
                <c:pt idx="3">
                  <c:v>1478.7238233749995</c:v>
                </c:pt>
                <c:pt idx="4">
                  <c:v>1448.0663954268744</c:v>
                </c:pt>
                <c:pt idx="5">
                  <c:v>1416.0293832210834</c:v>
                </c:pt>
                <c:pt idx="6">
                  <c:v>1382.550705466032</c:v>
                </c:pt>
                <c:pt idx="7">
                  <c:v>1347.5654872120033</c:v>
                </c:pt>
                <c:pt idx="8">
                  <c:v>1311.0059341365434</c:v>
                </c:pt>
                <c:pt idx="9">
                  <c:v>1272.8012011726878</c:v>
                </c:pt>
                <c:pt idx="10">
                  <c:v>1232.8772552254586</c:v>
                </c:pt>
                <c:pt idx="11">
                  <c:v>1191.1567317106042</c:v>
                </c:pt>
                <c:pt idx="12">
                  <c:v>1147.5587846375813</c:v>
                </c:pt>
                <c:pt idx="13">
                  <c:v>1101.9989299462723</c:v>
                </c:pt>
                <c:pt idx="14">
                  <c:v>1054.3888817938544</c:v>
                </c:pt>
                <c:pt idx="15">
                  <c:v>1004.6363814745778</c:v>
                </c:pt>
                <c:pt idx="16">
                  <c:v>952.64501864093359</c:v>
                </c:pt>
                <c:pt idx="17">
                  <c:v>898.31404447977548</c:v>
                </c:pt>
                <c:pt idx="18">
                  <c:v>841.53817648136521</c:v>
                </c:pt>
                <c:pt idx="19">
                  <c:v>782.20739442302659</c:v>
                </c:pt>
                <c:pt idx="20">
                  <c:v>720.20672717206264</c:v>
                </c:pt>
                <c:pt idx="21">
                  <c:v>655.41602989480532</c:v>
                </c:pt>
                <c:pt idx="22">
                  <c:v>587.70975124007145</c:v>
                </c:pt>
                <c:pt idx="23">
                  <c:v>516.95669004587455</c:v>
                </c:pt>
                <c:pt idx="24">
                  <c:v>443.01974109793878</c:v>
                </c:pt>
                <c:pt idx="25">
                  <c:v>365.755629447346</c:v>
                </c:pt>
                <c:pt idx="26">
                  <c:v>285.01463277247649</c:v>
                </c:pt>
                <c:pt idx="27">
                  <c:v>200.64029124723791</c:v>
                </c:pt>
                <c:pt idx="28">
                  <c:v>112.46910435336358</c:v>
                </c:pt>
                <c:pt idx="29">
                  <c:v>20.33021404926491</c:v>
                </c:pt>
                <c:pt idx="30">
                  <c:v>-75.95492631851819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ローンの返済!$F$7</c:f>
              <c:strCache>
                <c:ptCount val="1"/>
                <c:pt idx="0">
                  <c:v>8.15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ローンの返済!$B$12:$B$42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ローンの返済!$F$12:$F$42</c:f>
              <c:numCache>
                <c:formatCode>0_ </c:formatCode>
                <c:ptCount val="31"/>
                <c:pt idx="0">
                  <c:v>1563</c:v>
                </c:pt>
                <c:pt idx="1">
                  <c:v>1535.5349999999999</c:v>
                </c:pt>
                <c:pt idx="2">
                  <c:v>1506.8340749999998</c:v>
                </c:pt>
                <c:pt idx="3">
                  <c:v>1476.8416083749996</c:v>
                </c:pt>
                <c:pt idx="4">
                  <c:v>1445.4994807518744</c:v>
                </c:pt>
                <c:pt idx="5">
                  <c:v>1412.7469573857088</c:v>
                </c:pt>
                <c:pt idx="6">
                  <c:v>1378.5205704680657</c:v>
                </c:pt>
                <c:pt idx="7">
                  <c:v>1342.7539961391285</c:v>
                </c:pt>
                <c:pt idx="8">
                  <c:v>1305.3779259653893</c:v>
                </c:pt>
                <c:pt idx="9">
                  <c:v>1266.3199326338317</c:v>
                </c:pt>
                <c:pt idx="10">
                  <c:v>1225.5043296023541</c:v>
                </c:pt>
                <c:pt idx="11">
                  <c:v>1182.85202443446</c:v>
                </c:pt>
                <c:pt idx="12">
                  <c:v>1138.2803655340106</c:v>
                </c:pt>
                <c:pt idx="13">
                  <c:v>1091.7029819830409</c:v>
                </c:pt>
                <c:pt idx="14">
                  <c:v>1043.0296161722777</c:v>
                </c:pt>
                <c:pt idx="15">
                  <c:v>992.16594890003</c:v>
                </c:pt>
                <c:pt idx="16">
                  <c:v>939.01341660053129</c:v>
                </c:pt>
                <c:pt idx="17">
                  <c:v>883.4690203475551</c:v>
                </c:pt>
                <c:pt idx="18">
                  <c:v>825.4251262631949</c:v>
                </c:pt>
                <c:pt idx="19">
                  <c:v>764.76925694503859</c:v>
                </c:pt>
                <c:pt idx="20">
                  <c:v>701.38387350756523</c:v>
                </c:pt>
                <c:pt idx="21">
                  <c:v>635.14614781540558</c:v>
                </c:pt>
                <c:pt idx="22">
                  <c:v>565.92772446709876</c:v>
                </c:pt>
                <c:pt idx="23">
                  <c:v>493.59447206811814</c:v>
                </c:pt>
                <c:pt idx="24">
                  <c:v>418.00622331118342</c:v>
                </c:pt>
                <c:pt idx="25">
                  <c:v>339.01650336018662</c:v>
                </c:pt>
                <c:pt idx="26">
                  <c:v>256.47224601139499</c:v>
                </c:pt>
                <c:pt idx="27">
                  <c:v>170.21349708190775</c:v>
                </c:pt>
                <c:pt idx="28">
                  <c:v>80.073104450593561</c:v>
                </c:pt>
                <c:pt idx="29">
                  <c:v>-14.12360584912976</c:v>
                </c:pt>
                <c:pt idx="30">
                  <c:v>-112.55916811234063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ローンの返済!$G$7</c:f>
              <c:strCache>
                <c:ptCount val="1"/>
                <c:pt idx="0">
                  <c:v>8.20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ローンの返済!$B$12:$B$42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ローンの返済!$G$12:$G$42</c:f>
              <c:numCache>
                <c:formatCode>0_ </c:formatCode>
                <c:ptCount val="31"/>
                <c:pt idx="0">
                  <c:v>1563</c:v>
                </c:pt>
                <c:pt idx="1">
                  <c:v>1534.9349999999997</c:v>
                </c:pt>
                <c:pt idx="2">
                  <c:v>1505.6070749999994</c:v>
                </c:pt>
                <c:pt idx="3">
                  <c:v>1474.9593933749993</c:v>
                </c:pt>
                <c:pt idx="4">
                  <c:v>1442.9325660768741</c:v>
                </c:pt>
                <c:pt idx="5">
                  <c:v>1409.4645315503333</c:v>
                </c:pt>
                <c:pt idx="6">
                  <c:v>1374.4904354700982</c:v>
                </c:pt>
                <c:pt idx="7">
                  <c:v>1337.9425050662524</c:v>
                </c:pt>
                <c:pt idx="8">
                  <c:v>1299.7499177942336</c:v>
                </c:pt>
                <c:pt idx="9">
                  <c:v>1259.8386640949739</c:v>
                </c:pt>
                <c:pt idx="10">
                  <c:v>1218.1314039792476</c:v>
                </c:pt>
                <c:pt idx="11">
                  <c:v>1174.5473171583135</c:v>
                </c:pt>
                <c:pt idx="12">
                  <c:v>1129.0019464304373</c:v>
                </c:pt>
                <c:pt idx="13">
                  <c:v>1081.4070340198068</c:v>
                </c:pt>
                <c:pt idx="14">
                  <c:v>1031.670350550698</c:v>
                </c:pt>
                <c:pt idx="15">
                  <c:v>979.69551632547928</c:v>
                </c:pt>
                <c:pt idx="16">
                  <c:v>925.3818145601258</c:v>
                </c:pt>
                <c:pt idx="17">
                  <c:v>868.62399621533132</c:v>
                </c:pt>
                <c:pt idx="18">
                  <c:v>809.31207604502106</c:v>
                </c:pt>
                <c:pt idx="19">
                  <c:v>747.33111946704685</c:v>
                </c:pt>
                <c:pt idx="20">
                  <c:v>682.56101984306383</c:v>
                </c:pt>
                <c:pt idx="21">
                  <c:v>614.87626573600164</c:v>
                </c:pt>
                <c:pt idx="22">
                  <c:v>544.14569769412174</c:v>
                </c:pt>
                <c:pt idx="23">
                  <c:v>470.23225409035712</c:v>
                </c:pt>
                <c:pt idx="24">
                  <c:v>392.99270552442312</c:v>
                </c:pt>
                <c:pt idx="25">
                  <c:v>312.27737727302207</c:v>
                </c:pt>
                <c:pt idx="26">
                  <c:v>227.92985925030803</c:v>
                </c:pt>
                <c:pt idx="27">
                  <c:v>139.78670291657184</c:v>
                </c:pt>
                <c:pt idx="28">
                  <c:v>47.677104547817521</c:v>
                </c:pt>
                <c:pt idx="29">
                  <c:v>-48.577425747530725</c:v>
                </c:pt>
                <c:pt idx="30">
                  <c:v>-149.16340990616965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ローンの返済!$H$7</c:f>
              <c:strCache>
                <c:ptCount val="1"/>
                <c:pt idx="0">
                  <c:v>8.25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ローンの返済!$B$12:$B$42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ローンの返済!$H$12:$H$42</c:f>
              <c:numCache>
                <c:formatCode>0_ </c:formatCode>
                <c:ptCount val="31"/>
                <c:pt idx="0">
                  <c:v>1563</c:v>
                </c:pt>
                <c:pt idx="1">
                  <c:v>1534.3349999999998</c:v>
                </c:pt>
                <c:pt idx="2">
                  <c:v>1504.3800749999996</c:v>
                </c:pt>
                <c:pt idx="3">
                  <c:v>1473.0771783749994</c:v>
                </c:pt>
                <c:pt idx="4">
                  <c:v>1440.3656514018744</c:v>
                </c:pt>
                <c:pt idx="5">
                  <c:v>1406.1821057149587</c:v>
                </c:pt>
                <c:pt idx="6">
                  <c:v>1370.4603004721316</c:v>
                </c:pt>
                <c:pt idx="7">
                  <c:v>1333.1310139933773</c:v>
                </c:pt>
                <c:pt idx="8">
                  <c:v>1294.1219096230793</c:v>
                </c:pt>
                <c:pt idx="9">
                  <c:v>1253.3573955561178</c:v>
                </c:pt>
                <c:pt idx="10">
                  <c:v>1210.7584783561431</c:v>
                </c:pt>
                <c:pt idx="11">
                  <c:v>1166.2426098821695</c:v>
                </c:pt>
                <c:pt idx="12">
                  <c:v>1119.723527326867</c:v>
                </c:pt>
                <c:pt idx="13">
                  <c:v>1071.1110860565759</c:v>
                </c:pt>
                <c:pt idx="14">
                  <c:v>1020.3110849291218</c:v>
                </c:pt>
                <c:pt idx="15">
                  <c:v>967.22508375093207</c:v>
                </c:pt>
                <c:pt idx="16">
                  <c:v>911.75021251972396</c:v>
                </c:pt>
                <c:pt idx="17">
                  <c:v>853.77897208311151</c:v>
                </c:pt>
                <c:pt idx="18">
                  <c:v>793.19902582685143</c:v>
                </c:pt>
                <c:pt idx="19">
                  <c:v>729.89298198905965</c:v>
                </c:pt>
                <c:pt idx="20">
                  <c:v>663.73816617856733</c:v>
                </c:pt>
                <c:pt idx="21">
                  <c:v>594.60638365660282</c:v>
                </c:pt>
                <c:pt idx="22">
                  <c:v>522.36367092114995</c:v>
                </c:pt>
                <c:pt idx="23">
                  <c:v>446.87003611260155</c:v>
                </c:pt>
                <c:pt idx="24">
                  <c:v>367.97918773766855</c:v>
                </c:pt>
                <c:pt idx="25">
                  <c:v>285.53825118586354</c:v>
                </c:pt>
                <c:pt idx="26">
                  <c:v>199.38747248922732</c:v>
                </c:pt>
                <c:pt idx="27">
                  <c:v>109.35990875124249</c:v>
                </c:pt>
                <c:pt idx="28">
                  <c:v>15.281104645048345</c:v>
                </c:pt>
                <c:pt idx="29">
                  <c:v>-83.031245645924528</c:v>
                </c:pt>
                <c:pt idx="30">
                  <c:v>-185.76765169999118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04240"/>
        <c:axId val="126404632"/>
      </c:scatterChart>
      <c:valAx>
        <c:axId val="126404240"/>
        <c:scaling>
          <c:orientation val="minMax"/>
          <c:max val="3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404632"/>
        <c:crosses val="autoZero"/>
        <c:crossBetween val="midCat"/>
      </c:valAx>
      <c:valAx>
        <c:axId val="126404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40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58525345622131"/>
          <c:y val="0.28759987090781308"/>
          <c:w val="0.20737327188940094"/>
          <c:h val="0.43008054089883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baseline="0">
                <a:solidFill>
                  <a:schemeClr val="accent6">
                    <a:lumMod val="50000"/>
                  </a:schemeClr>
                </a:solidFill>
              </a:rPr>
              <a:t>元利合計の変化</a:t>
            </a:r>
          </a:p>
        </c:rich>
      </c:tx>
      <c:layout>
        <c:manualLayout>
          <c:xMode val="edge"/>
          <c:yMode val="edge"/>
          <c:x val="0.24389277729172743"/>
          <c:y val="1.991643901655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77924476612142"/>
          <c:y val="0.15987519417215706"/>
          <c:w val="0.54863994273443095"/>
          <c:h val="0.615199260806684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複利!$H$3</c:f>
              <c:strCache>
                <c:ptCount val="1"/>
                <c:pt idx="0">
                  <c:v>12%</c:v>
                </c:pt>
              </c:strCache>
            </c:strRef>
          </c:tx>
          <c:spPr>
            <a:ln w="2222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複利!$B$4:$B$14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複利!$H$4:$H$14</c:f>
              <c:numCache>
                <c:formatCode>0.000_ </c:formatCode>
                <c:ptCount val="11"/>
                <c:pt idx="0">
                  <c:v>1</c:v>
                </c:pt>
                <c:pt idx="1">
                  <c:v>1.1200000000000001</c:v>
                </c:pt>
                <c:pt idx="2">
                  <c:v>1.2544000000000002</c:v>
                </c:pt>
                <c:pt idx="3">
                  <c:v>1.4049280000000004</c:v>
                </c:pt>
                <c:pt idx="4">
                  <c:v>1.5735193600000004</c:v>
                </c:pt>
                <c:pt idx="5">
                  <c:v>1.7623416832000005</c:v>
                </c:pt>
                <c:pt idx="6">
                  <c:v>1.9738226851840008</c:v>
                </c:pt>
                <c:pt idx="7">
                  <c:v>2.210681407406081</c:v>
                </c:pt>
                <c:pt idx="8">
                  <c:v>2.4759631762948109</c:v>
                </c:pt>
                <c:pt idx="9">
                  <c:v>2.7730787574501883</c:v>
                </c:pt>
                <c:pt idx="10">
                  <c:v>3.1058482083442112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複利!$G$3</c:f>
              <c:strCache>
                <c:ptCount val="1"/>
                <c:pt idx="0">
                  <c:v>10%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複利!$B$4:$B$14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複利!$G$4:$G$14</c:f>
              <c:numCache>
                <c:formatCode>0.000_ 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1.2100000000000002</c:v>
                </c:pt>
                <c:pt idx="3">
                  <c:v>1.3310000000000004</c:v>
                </c:pt>
                <c:pt idx="4">
                  <c:v>1.4641000000000004</c:v>
                </c:pt>
                <c:pt idx="5">
                  <c:v>1.6105100000000006</c:v>
                </c:pt>
                <c:pt idx="6">
                  <c:v>1.7715610000000008</c:v>
                </c:pt>
                <c:pt idx="7">
                  <c:v>1.9487171000000012</c:v>
                </c:pt>
                <c:pt idx="8">
                  <c:v>2.1435888100000011</c:v>
                </c:pt>
                <c:pt idx="9">
                  <c:v>2.3579476910000015</c:v>
                </c:pt>
                <c:pt idx="10">
                  <c:v>2.5937424601000019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複利!$F$3</c:f>
              <c:strCache>
                <c:ptCount val="1"/>
                <c:pt idx="0">
                  <c:v>8%</c:v>
                </c:pt>
              </c:strCache>
            </c:strRef>
          </c:tx>
          <c:spPr>
            <a:ln w="22225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複利!$B$4:$B$14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複利!$F$4:$F$14</c:f>
              <c:numCache>
                <c:formatCode>0.000_ </c:formatCode>
                <c:ptCount val="11"/>
                <c:pt idx="0">
                  <c:v>1</c:v>
                </c:pt>
                <c:pt idx="1">
                  <c:v>1.08</c:v>
                </c:pt>
                <c:pt idx="2">
                  <c:v>1.1664000000000001</c:v>
                </c:pt>
                <c:pt idx="3">
                  <c:v>1.2597120000000002</c:v>
                </c:pt>
                <c:pt idx="4">
                  <c:v>1.3604889600000003</c:v>
                </c:pt>
                <c:pt idx="5">
                  <c:v>1.4693280768000003</c:v>
                </c:pt>
                <c:pt idx="6">
                  <c:v>1.5868743229440005</c:v>
                </c:pt>
                <c:pt idx="7">
                  <c:v>1.7138242687795207</c:v>
                </c:pt>
                <c:pt idx="8">
                  <c:v>1.8509302102818823</c:v>
                </c:pt>
                <c:pt idx="9">
                  <c:v>1.9990046271044331</c:v>
                </c:pt>
                <c:pt idx="10">
                  <c:v>2.1589249972727877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複利!$E$3</c:f>
              <c:strCache>
                <c:ptCount val="1"/>
                <c:pt idx="0">
                  <c:v>6%</c:v>
                </c:pt>
              </c:strCache>
            </c:strRef>
          </c:tx>
          <c:spPr>
            <a:ln w="22225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複利!$B$4:$B$14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複利!$E$4:$E$14</c:f>
              <c:numCache>
                <c:formatCode>0.000_ </c:formatCode>
                <c:ptCount val="11"/>
                <c:pt idx="0">
                  <c:v>1</c:v>
                </c:pt>
                <c:pt idx="1">
                  <c:v>1.06</c:v>
                </c:pt>
                <c:pt idx="2">
                  <c:v>1.1236000000000002</c:v>
                </c:pt>
                <c:pt idx="3">
                  <c:v>1.1910160000000003</c:v>
                </c:pt>
                <c:pt idx="4">
                  <c:v>1.2624769600000003</c:v>
                </c:pt>
                <c:pt idx="5">
                  <c:v>1.3382255776000005</c:v>
                </c:pt>
                <c:pt idx="6">
                  <c:v>1.4185191122560006</c:v>
                </c:pt>
                <c:pt idx="7">
                  <c:v>1.5036302589913608</c:v>
                </c:pt>
                <c:pt idx="8">
                  <c:v>1.5938480745308423</c:v>
                </c:pt>
                <c:pt idx="9">
                  <c:v>1.6894789590026928</c:v>
                </c:pt>
                <c:pt idx="10">
                  <c:v>1.7908476965428546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複利!$D$3</c:f>
              <c:strCache>
                <c:ptCount val="1"/>
                <c:pt idx="0">
                  <c:v>4%</c:v>
                </c:pt>
              </c:strCache>
            </c:strRef>
          </c:tx>
          <c:spPr>
            <a:ln w="22225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複利!$B$4:$B$14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複利!$D$4:$D$14</c:f>
              <c:numCache>
                <c:formatCode>0.000_ </c:formatCode>
                <c:ptCount val="11"/>
                <c:pt idx="0">
                  <c:v>1</c:v>
                </c:pt>
                <c:pt idx="1">
                  <c:v>1.04</c:v>
                </c:pt>
                <c:pt idx="2">
                  <c:v>1.0816000000000001</c:v>
                </c:pt>
                <c:pt idx="3">
                  <c:v>1.1248640000000001</c:v>
                </c:pt>
                <c:pt idx="4">
                  <c:v>1.1698585600000002</c:v>
                </c:pt>
                <c:pt idx="5">
                  <c:v>1.2166529024000003</c:v>
                </c:pt>
                <c:pt idx="6">
                  <c:v>1.2653190184960004</c:v>
                </c:pt>
                <c:pt idx="7">
                  <c:v>1.3159317792358403</c:v>
                </c:pt>
                <c:pt idx="8">
                  <c:v>1.3685690504052741</c:v>
                </c:pt>
                <c:pt idx="9">
                  <c:v>1.4233118124214852</c:v>
                </c:pt>
                <c:pt idx="10">
                  <c:v>1.4802442849183446</c:v>
                </c:pt>
              </c:numCache>
            </c:numRef>
          </c:yVal>
          <c:smooth val="1"/>
        </c:ser>
        <c:ser>
          <c:idx val="7"/>
          <c:order val="5"/>
          <c:tx>
            <c:strRef>
              <c:f>複利!$C$3</c:f>
              <c:strCache>
                <c:ptCount val="1"/>
                <c:pt idx="0">
                  <c:v>2%</c:v>
                </c:pt>
              </c:strCache>
            </c:strRef>
          </c:tx>
          <c:spPr>
            <a:ln w="22225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複利!$B$4:$B$14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複利!$C$4:$C$14</c:f>
              <c:numCache>
                <c:formatCode>0.000_ </c:formatCode>
                <c:ptCount val="11"/>
                <c:pt idx="0">
                  <c:v>1</c:v>
                </c:pt>
                <c:pt idx="1">
                  <c:v>1.02</c:v>
                </c:pt>
                <c:pt idx="2">
                  <c:v>1.0404</c:v>
                </c:pt>
                <c:pt idx="3">
                  <c:v>1.0612079999999999</c:v>
                </c:pt>
                <c:pt idx="4">
                  <c:v>1.08243216</c:v>
                </c:pt>
                <c:pt idx="5">
                  <c:v>1.1040808032</c:v>
                </c:pt>
                <c:pt idx="6">
                  <c:v>1.1261624192640001</c:v>
                </c:pt>
                <c:pt idx="7">
                  <c:v>1.1486856676492798</c:v>
                </c:pt>
                <c:pt idx="8">
                  <c:v>1.1716593810022655</c:v>
                </c:pt>
                <c:pt idx="9">
                  <c:v>1.1950925686223108</c:v>
                </c:pt>
                <c:pt idx="10">
                  <c:v>1.2189944199947571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01888"/>
        <c:axId val="126403456"/>
      </c:scatterChart>
      <c:valAx>
        <c:axId val="12640188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aseline="0">
                    <a:solidFill>
                      <a:srgbClr val="002EC0"/>
                    </a:solidFill>
                  </a:rPr>
                  <a:t>期</a:t>
                </a:r>
                <a:r>
                  <a:rPr lang="en-US" altLang="ja-JP" baseline="0">
                    <a:solidFill>
                      <a:srgbClr val="002EC0"/>
                    </a:solidFill>
                  </a:rPr>
                  <a:t> </a:t>
                </a:r>
                <a:r>
                  <a:rPr lang="en-US" altLang="ja-JP" sz="2200" b="0" i="1" baseline="0">
                    <a:solidFill>
                      <a:srgbClr val="002EC0"/>
                    </a:solidFill>
                  </a:rPr>
                  <a:t>n</a:t>
                </a:r>
                <a:endParaRPr lang="ja-JP" sz="2200" b="0" i="1" baseline="0">
                  <a:solidFill>
                    <a:srgbClr val="002E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34755693417111"/>
              <c:y val="0.88571428571428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002060"/>
                </a:solidFill>
              </a:defRPr>
            </a:pPr>
            <a:endParaRPr lang="ja-JP"/>
          </a:p>
        </c:txPr>
        <c:crossAx val="126403456"/>
        <c:crosses val="autoZero"/>
        <c:crossBetween val="midCat"/>
        <c:majorUnit val="2"/>
        <c:minorUnit val="1"/>
      </c:valAx>
      <c:valAx>
        <c:axId val="126403456"/>
        <c:scaling>
          <c:orientation val="minMax"/>
          <c:max val="3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（１＋</a:t>
                </a:r>
                <a:r>
                  <a:rPr lang="ja-JP" altLang="en-US" sz="800" baseline="0"/>
                  <a:t> </a:t>
                </a:r>
                <a:r>
                  <a:rPr lang="ja-JP">
                    <a:solidFill>
                      <a:srgbClr val="D60093"/>
                    </a:solidFill>
                  </a:rPr>
                  <a:t>利率</a:t>
                </a:r>
                <a:r>
                  <a:rPr lang="ja-JP"/>
                  <a:t>） </a:t>
                </a:r>
                <a:r>
                  <a:rPr lang="en-US" altLang="ja-JP" sz="3000" b="0" i="1" baseline="30000">
                    <a:solidFill>
                      <a:srgbClr val="0070C0"/>
                    </a:solidFill>
                  </a:rPr>
                  <a:t>n</a:t>
                </a:r>
                <a:endParaRPr lang="ja-JP" sz="3000" b="0" i="1" baseline="300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1.8623903072721971E-2"/>
              <c:y val="0.3098111843162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6401888"/>
        <c:crosses val="autoZero"/>
        <c:crossBetween val="midCat"/>
        <c:majorUnit val="1"/>
        <c:minorUnit val="0.5"/>
      </c:valAx>
      <c:spPr>
        <a:solidFill>
          <a:srgbClr val="C0C0C0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9169914366764771"/>
          <c:y val="0.14864186619529701"/>
          <c:w val="0.19729446697950637"/>
          <c:h val="0.6667226418126305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aseline="0">
              <a:solidFill>
                <a:srgbClr val="CC0099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10</xdr:row>
      <xdr:rowOff>0</xdr:rowOff>
    </xdr:from>
    <xdr:to>
      <xdr:col>13</xdr:col>
      <xdr:colOff>510540</xdr:colOff>
      <xdr:row>27</xdr:row>
      <xdr:rowOff>38100</xdr:rowOff>
    </xdr:to>
    <xdr:graphicFrame macro="">
      <xdr:nvGraphicFramePr>
        <xdr:cNvPr id="717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2</xdr:row>
      <xdr:rowOff>7620</xdr:rowOff>
    </xdr:from>
    <xdr:to>
      <xdr:col>15</xdr:col>
      <xdr:colOff>358140</xdr:colOff>
      <xdr:row>24</xdr:row>
      <xdr:rowOff>38100</xdr:rowOff>
    </xdr:to>
    <xdr:graphicFrame macro="">
      <xdr:nvGraphicFramePr>
        <xdr:cNvPr id="103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zoomScale="125" zoomScaleNormal="125" workbookViewId="0">
      <selection activeCell="B33" sqref="B33"/>
    </sheetView>
  </sheetViews>
  <sheetFormatPr defaultColWidth="5.6640625" defaultRowHeight="13.2" x14ac:dyDescent="0.2"/>
  <cols>
    <col min="1" max="1" width="0.109375" style="9" customWidth="1"/>
    <col min="2" max="2" width="8.21875" style="9" customWidth="1"/>
    <col min="3" max="8" width="6.5546875" style="9" customWidth="1"/>
    <col min="9" max="9" width="1.33203125" style="9" customWidth="1"/>
    <col min="10" max="10" width="7.44140625" style="9" customWidth="1"/>
    <col min="11" max="11" width="8" style="9" customWidth="1"/>
    <col min="12" max="16384" width="5.6640625" style="9"/>
  </cols>
  <sheetData>
    <row r="1" spans="2:11" ht="16.2" x14ac:dyDescent="0.2">
      <c r="B1" s="26" t="s">
        <v>6</v>
      </c>
      <c r="J1" s="30" t="s">
        <v>8</v>
      </c>
    </row>
    <row r="2" spans="2:11" ht="18.75" customHeight="1" x14ac:dyDescent="0.2">
      <c r="B2" s="15"/>
      <c r="C2" s="27" t="s">
        <v>15</v>
      </c>
    </row>
    <row r="3" spans="2:11" s="25" customFormat="1" ht="16.5" customHeight="1" x14ac:dyDescent="0.2">
      <c r="B3" s="24"/>
      <c r="C3" s="70" t="s">
        <v>16</v>
      </c>
    </row>
    <row r="4" spans="2:11" s="25" customFormat="1" ht="5.25" customHeight="1" x14ac:dyDescent="0.2">
      <c r="B4" s="24"/>
      <c r="D4" s="28"/>
    </row>
    <row r="5" spans="2:11" ht="13.5" customHeight="1" thickBot="1" x14ac:dyDescent="0.25">
      <c r="H5" s="47" t="s">
        <v>12</v>
      </c>
      <c r="J5" s="66">
        <v>0.15</v>
      </c>
      <c r="K5" s="72" t="s">
        <v>17</v>
      </c>
    </row>
    <row r="6" spans="2:11" ht="13.8" x14ac:dyDescent="0.2">
      <c r="B6" s="22"/>
      <c r="C6" s="116" t="s">
        <v>9</v>
      </c>
      <c r="D6" s="117"/>
      <c r="E6" s="118" t="s">
        <v>10</v>
      </c>
      <c r="F6" s="119"/>
      <c r="G6" s="120" t="s">
        <v>11</v>
      </c>
      <c r="H6" s="119"/>
      <c r="I6" s="10"/>
      <c r="J6" s="56"/>
    </row>
    <row r="7" spans="2:11" ht="14.25" customHeight="1" thickBot="1" x14ac:dyDescent="0.25">
      <c r="B7" s="11" t="s">
        <v>7</v>
      </c>
      <c r="C7" s="12" t="s">
        <v>0</v>
      </c>
      <c r="D7" s="18" t="s">
        <v>1</v>
      </c>
      <c r="E7" s="17" t="s">
        <v>0</v>
      </c>
      <c r="F7" s="16" t="s">
        <v>1</v>
      </c>
      <c r="G7" s="13" t="s">
        <v>0</v>
      </c>
      <c r="H7" s="16" t="s">
        <v>1</v>
      </c>
      <c r="I7" s="14"/>
      <c r="J7" s="71" t="s">
        <v>20</v>
      </c>
    </row>
    <row r="8" spans="2:11" ht="13.8" x14ac:dyDescent="0.2">
      <c r="B8" s="31">
        <v>0</v>
      </c>
      <c r="C8" s="51" t="s">
        <v>14</v>
      </c>
      <c r="D8" s="50">
        <v>500</v>
      </c>
      <c r="E8" s="51" t="s">
        <v>14</v>
      </c>
      <c r="F8" s="53" t="s">
        <v>14</v>
      </c>
      <c r="G8" s="51" t="s">
        <v>14</v>
      </c>
      <c r="H8" s="50">
        <v>120</v>
      </c>
      <c r="I8" s="33"/>
      <c r="J8" s="34">
        <v>1</v>
      </c>
    </row>
    <row r="9" spans="2:11" ht="13.8" x14ac:dyDescent="0.2">
      <c r="B9" s="31">
        <v>1</v>
      </c>
      <c r="C9" s="35">
        <v>190</v>
      </c>
      <c r="D9" s="49" t="s">
        <v>14</v>
      </c>
      <c r="E9" s="55" t="s">
        <v>14</v>
      </c>
      <c r="F9" s="36">
        <v>150</v>
      </c>
      <c r="G9" s="37">
        <v>100</v>
      </c>
      <c r="H9" s="49" t="s">
        <v>14</v>
      </c>
      <c r="I9" s="38"/>
      <c r="J9" s="39">
        <f>1+J5</f>
        <v>1.1499999999999999</v>
      </c>
      <c r="K9" s="69" t="s">
        <v>21</v>
      </c>
    </row>
    <row r="10" spans="2:11" ht="13.8" x14ac:dyDescent="0.2">
      <c r="B10" s="31">
        <v>2</v>
      </c>
      <c r="C10" s="35">
        <v>190</v>
      </c>
      <c r="D10" s="49" t="s">
        <v>14</v>
      </c>
      <c r="E10" s="55" t="s">
        <v>14</v>
      </c>
      <c r="F10" s="36">
        <v>150</v>
      </c>
      <c r="G10" s="37">
        <v>100</v>
      </c>
      <c r="H10" s="49" t="s">
        <v>14</v>
      </c>
      <c r="I10" s="38"/>
      <c r="J10" s="40">
        <f>J9*J$9</f>
        <v>1.3224999999999998</v>
      </c>
    </row>
    <row r="11" spans="2:11" ht="13.8" x14ac:dyDescent="0.2">
      <c r="B11" s="31">
        <v>3</v>
      </c>
      <c r="C11" s="35">
        <v>190</v>
      </c>
      <c r="D11" s="49" t="s">
        <v>14</v>
      </c>
      <c r="E11" s="55" t="s">
        <v>14</v>
      </c>
      <c r="F11" s="36">
        <v>150</v>
      </c>
      <c r="G11" s="37">
        <v>100</v>
      </c>
      <c r="H11" s="32">
        <v>100</v>
      </c>
      <c r="I11" s="38"/>
      <c r="J11" s="40">
        <f>J10*J$9</f>
        <v>1.5208749999999995</v>
      </c>
    </row>
    <row r="12" spans="2:11" ht="13.8" x14ac:dyDescent="0.2">
      <c r="B12" s="31">
        <v>4</v>
      </c>
      <c r="C12" s="35">
        <v>190</v>
      </c>
      <c r="D12" s="49" t="s">
        <v>14</v>
      </c>
      <c r="E12" s="55" t="s">
        <v>14</v>
      </c>
      <c r="F12" s="36">
        <v>150</v>
      </c>
      <c r="G12" s="37">
        <v>140</v>
      </c>
      <c r="H12" s="49" t="s">
        <v>14</v>
      </c>
      <c r="I12" s="38"/>
      <c r="J12" s="40">
        <f>J11*J$9</f>
        <v>1.7490062499999994</v>
      </c>
    </row>
    <row r="13" spans="2:11" ht="13.8" x14ac:dyDescent="0.2">
      <c r="B13" s="31">
        <v>5</v>
      </c>
      <c r="C13" s="35">
        <v>190</v>
      </c>
      <c r="D13" s="49" t="s">
        <v>14</v>
      </c>
      <c r="E13" s="55" t="s">
        <v>14</v>
      </c>
      <c r="F13" s="36">
        <v>150</v>
      </c>
      <c r="G13" s="37">
        <v>140</v>
      </c>
      <c r="H13" s="49" t="s">
        <v>14</v>
      </c>
      <c r="I13" s="38"/>
      <c r="J13" s="40">
        <f>J12*J$9</f>
        <v>2.0113571874999994</v>
      </c>
    </row>
    <row r="14" spans="2:11" ht="14.4" thickBot="1" x14ac:dyDescent="0.25">
      <c r="B14" s="41">
        <v>6</v>
      </c>
      <c r="C14" s="42">
        <v>190</v>
      </c>
      <c r="D14" s="52" t="s">
        <v>14</v>
      </c>
      <c r="E14" s="43">
        <v>1600</v>
      </c>
      <c r="F14" s="54" t="s">
        <v>14</v>
      </c>
      <c r="G14" s="44">
        <v>140</v>
      </c>
      <c r="H14" s="52" t="s">
        <v>14</v>
      </c>
      <c r="I14" s="38"/>
      <c r="J14" s="45">
        <f>J13*J$9</f>
        <v>2.3130607656249991</v>
      </c>
    </row>
    <row r="15" spans="2:11" x14ac:dyDescent="0.2">
      <c r="B15" s="29" t="s">
        <v>3</v>
      </c>
      <c r="C15" s="46">
        <f t="shared" ref="C15:H15" si="0">SUM(C8:C14)</f>
        <v>1140</v>
      </c>
      <c r="D15" s="46">
        <f t="shared" si="0"/>
        <v>500</v>
      </c>
      <c r="E15" s="46">
        <f t="shared" si="0"/>
        <v>1600</v>
      </c>
      <c r="F15" s="46">
        <f t="shared" si="0"/>
        <v>750</v>
      </c>
      <c r="G15" s="46">
        <f t="shared" si="0"/>
        <v>720</v>
      </c>
      <c r="H15" s="46">
        <f t="shared" si="0"/>
        <v>220</v>
      </c>
    </row>
    <row r="16" spans="2:11" x14ac:dyDescent="0.2">
      <c r="B16" s="29" t="s">
        <v>5</v>
      </c>
      <c r="C16" s="121">
        <f>C15-D15</f>
        <v>640</v>
      </c>
      <c r="D16" s="121"/>
      <c r="E16" s="121">
        <f>E15-F15</f>
        <v>850</v>
      </c>
      <c r="F16" s="121"/>
      <c r="G16" s="121">
        <f>G15-H15</f>
        <v>500</v>
      </c>
      <c r="H16" s="121"/>
    </row>
    <row r="17" spans="2:10" ht="6" customHeight="1" thickBot="1" x14ac:dyDescent="0.25">
      <c r="B17" s="23"/>
    </row>
    <row r="18" spans="2:10" ht="13.8" thickBot="1" x14ac:dyDescent="0.25">
      <c r="B18" s="112" t="s">
        <v>4</v>
      </c>
      <c r="C18" s="61" t="s">
        <v>0</v>
      </c>
      <c r="D18" s="62" t="s">
        <v>1</v>
      </c>
      <c r="E18" s="61" t="s">
        <v>0</v>
      </c>
      <c r="F18" s="63" t="s">
        <v>1</v>
      </c>
      <c r="G18" s="64" t="s">
        <v>0</v>
      </c>
      <c r="H18" s="63" t="s">
        <v>1</v>
      </c>
    </row>
    <row r="19" spans="2:10" ht="13.8" x14ac:dyDescent="0.2">
      <c r="B19" s="113"/>
      <c r="C19" s="57"/>
      <c r="D19" s="58"/>
      <c r="E19" s="57"/>
      <c r="F19" s="59"/>
      <c r="G19" s="60"/>
      <c r="H19" s="59"/>
      <c r="J19" s="48" t="s">
        <v>13</v>
      </c>
    </row>
    <row r="20" spans="2:10" ht="14.4" thickBot="1" x14ac:dyDescent="0.25">
      <c r="B20" s="65" t="s">
        <v>5</v>
      </c>
      <c r="C20" s="114">
        <f>C19-D19</f>
        <v>0</v>
      </c>
      <c r="D20" s="115"/>
      <c r="E20" s="114">
        <f>E19-F19</f>
        <v>0</v>
      </c>
      <c r="F20" s="115"/>
      <c r="G20" s="114">
        <f>G19-H19</f>
        <v>0</v>
      </c>
      <c r="H20" s="115"/>
    </row>
    <row r="21" spans="2:10" ht="6.75" customHeight="1" x14ac:dyDescent="0.2"/>
    <row r="22" spans="2:10" ht="16.2" x14ac:dyDescent="0.2">
      <c r="C22" s="68" t="s">
        <v>18</v>
      </c>
      <c r="H22" s="67"/>
    </row>
    <row r="23" spans="2:10" ht="16.2" x14ac:dyDescent="0.2">
      <c r="C23" s="68" t="s">
        <v>19</v>
      </c>
    </row>
  </sheetData>
  <mergeCells count="10">
    <mergeCell ref="B18:B19"/>
    <mergeCell ref="C20:D20"/>
    <mergeCell ref="E20:F20"/>
    <mergeCell ref="G20:H20"/>
    <mergeCell ref="C6:D6"/>
    <mergeCell ref="E6:F6"/>
    <mergeCell ref="G6:H6"/>
    <mergeCell ref="C16:D16"/>
    <mergeCell ref="E16:F16"/>
    <mergeCell ref="G16:H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="125" zoomScaleNormal="125" workbookViewId="0">
      <selection activeCell="B38" sqref="B38"/>
    </sheetView>
  </sheetViews>
  <sheetFormatPr defaultColWidth="5.6640625" defaultRowHeight="13.2" x14ac:dyDescent="0.2"/>
  <cols>
    <col min="1" max="1" width="0.109375" style="9" customWidth="1"/>
    <col min="2" max="2" width="8.21875" style="9" customWidth="1"/>
    <col min="3" max="8" width="6.5546875" style="9" customWidth="1"/>
    <col min="9" max="9" width="1.33203125" style="9" customWidth="1"/>
    <col min="10" max="10" width="7.44140625" style="9" customWidth="1"/>
    <col min="11" max="11" width="8" style="9" customWidth="1"/>
    <col min="12" max="16384" width="5.6640625" style="9"/>
  </cols>
  <sheetData>
    <row r="1" spans="2:11" ht="16.2" x14ac:dyDescent="0.2">
      <c r="B1" s="26" t="s">
        <v>6</v>
      </c>
      <c r="J1" s="30" t="s">
        <v>22</v>
      </c>
    </row>
    <row r="2" spans="2:11" ht="18.75" customHeight="1" x14ac:dyDescent="0.2">
      <c r="B2" s="15"/>
      <c r="C2" s="27" t="s">
        <v>25</v>
      </c>
    </row>
    <row r="3" spans="2:11" s="25" customFormat="1" ht="16.5" customHeight="1" x14ac:dyDescent="0.2">
      <c r="B3" s="24"/>
      <c r="C3" s="70" t="s">
        <v>24</v>
      </c>
    </row>
    <row r="4" spans="2:11" s="25" customFormat="1" ht="5.25" customHeight="1" x14ac:dyDescent="0.2">
      <c r="B4" s="24"/>
      <c r="D4" s="28"/>
    </row>
    <row r="5" spans="2:11" ht="13.5" customHeight="1" thickBot="1" x14ac:dyDescent="0.25">
      <c r="B5" s="81" t="s">
        <v>4</v>
      </c>
      <c r="H5" s="47" t="s">
        <v>12</v>
      </c>
      <c r="J5" s="66">
        <v>0.15</v>
      </c>
      <c r="K5" s="72" t="s">
        <v>17</v>
      </c>
    </row>
    <row r="6" spans="2:11" ht="13.8" x14ac:dyDescent="0.2">
      <c r="B6" s="22"/>
      <c r="C6" s="116" t="s">
        <v>9</v>
      </c>
      <c r="D6" s="117"/>
      <c r="E6" s="118" t="s">
        <v>10</v>
      </c>
      <c r="F6" s="119"/>
      <c r="G6" s="120" t="s">
        <v>11</v>
      </c>
      <c r="H6" s="119"/>
      <c r="I6" s="10"/>
      <c r="J6" s="56"/>
    </row>
    <row r="7" spans="2:11" ht="14.25" customHeight="1" thickBot="1" x14ac:dyDescent="0.25">
      <c r="B7" s="11" t="s">
        <v>7</v>
      </c>
      <c r="C7" s="12" t="s">
        <v>0</v>
      </c>
      <c r="D7" s="18" t="s">
        <v>1</v>
      </c>
      <c r="E7" s="17" t="s">
        <v>0</v>
      </c>
      <c r="F7" s="16" t="s">
        <v>1</v>
      </c>
      <c r="G7" s="13" t="s">
        <v>0</v>
      </c>
      <c r="H7" s="16" t="s">
        <v>1</v>
      </c>
      <c r="I7" s="14"/>
      <c r="J7" s="71" t="s">
        <v>20</v>
      </c>
    </row>
    <row r="8" spans="2:11" ht="13.8" x14ac:dyDescent="0.2">
      <c r="B8" s="31">
        <v>0</v>
      </c>
      <c r="C8" s="74" t="s">
        <v>14</v>
      </c>
      <c r="D8" s="75">
        <f>DCF!D8/$J8</f>
        <v>500</v>
      </c>
      <c r="E8" s="74" t="s">
        <v>14</v>
      </c>
      <c r="F8" s="82" t="s">
        <v>14</v>
      </c>
      <c r="G8" s="74" t="s">
        <v>14</v>
      </c>
      <c r="H8" s="75">
        <f>DCF!H8/$J8</f>
        <v>120</v>
      </c>
      <c r="I8" s="33"/>
      <c r="J8" s="34">
        <v>1</v>
      </c>
    </row>
    <row r="9" spans="2:11" ht="13.8" x14ac:dyDescent="0.2">
      <c r="B9" s="31">
        <v>1</v>
      </c>
      <c r="C9" s="73">
        <f>DCF!C9/$J9</f>
        <v>165.21739130434784</v>
      </c>
      <c r="D9" s="49" t="s">
        <v>14</v>
      </c>
      <c r="E9" s="76" t="s">
        <v>14</v>
      </c>
      <c r="F9" s="77">
        <f>DCF!F9/$J9</f>
        <v>130.43478260869566</v>
      </c>
      <c r="G9" s="73">
        <f>DCF!G9/$J9</f>
        <v>86.956521739130437</v>
      </c>
      <c r="H9" s="49" t="s">
        <v>14</v>
      </c>
      <c r="I9" s="38"/>
      <c r="J9" s="39">
        <f>1+J5</f>
        <v>1.1499999999999999</v>
      </c>
      <c r="K9" s="69" t="s">
        <v>21</v>
      </c>
    </row>
    <row r="10" spans="2:11" ht="13.8" x14ac:dyDescent="0.2">
      <c r="B10" s="31">
        <v>2</v>
      </c>
      <c r="C10" s="73">
        <f>DCF!C10/$J10</f>
        <v>143.66729678638944</v>
      </c>
      <c r="D10" s="49" t="s">
        <v>14</v>
      </c>
      <c r="E10" s="76" t="s">
        <v>14</v>
      </c>
      <c r="F10" s="77">
        <f>DCF!F10/$J10</f>
        <v>113.42155009451798</v>
      </c>
      <c r="G10" s="73">
        <f>DCF!G10/$J10</f>
        <v>75.61436672967865</v>
      </c>
      <c r="H10" s="49" t="s">
        <v>14</v>
      </c>
      <c r="I10" s="38"/>
      <c r="J10" s="40">
        <f>J9*J$9</f>
        <v>1.3224999999999998</v>
      </c>
    </row>
    <row r="11" spans="2:11" ht="13.8" x14ac:dyDescent="0.2">
      <c r="B11" s="31">
        <v>3</v>
      </c>
      <c r="C11" s="73">
        <f>DCF!C11/$J11</f>
        <v>124.92808416207779</v>
      </c>
      <c r="D11" s="49" t="s">
        <v>14</v>
      </c>
      <c r="E11" s="76" t="s">
        <v>14</v>
      </c>
      <c r="F11" s="77">
        <f>DCF!F11/$J11</f>
        <v>98.627434864798261</v>
      </c>
      <c r="G11" s="73">
        <f>DCF!G11/$J11</f>
        <v>65.751623243198836</v>
      </c>
      <c r="H11" s="77">
        <f>DCF!H11/$J11</f>
        <v>65.751623243198836</v>
      </c>
      <c r="I11" s="38"/>
      <c r="J11" s="40">
        <f>J10*J$9</f>
        <v>1.5208749999999995</v>
      </c>
    </row>
    <row r="12" spans="2:11" ht="13.8" x14ac:dyDescent="0.2">
      <c r="B12" s="31">
        <v>4</v>
      </c>
      <c r="C12" s="73">
        <f>DCF!C12/$J12</f>
        <v>108.63311666267634</v>
      </c>
      <c r="D12" s="49" t="s">
        <v>14</v>
      </c>
      <c r="E12" s="76" t="s">
        <v>14</v>
      </c>
      <c r="F12" s="77">
        <f>DCF!F12/$J12</f>
        <v>85.762986838955001</v>
      </c>
      <c r="G12" s="73">
        <f>DCF!G12/$J12</f>
        <v>80.045454383024676</v>
      </c>
      <c r="H12" s="49" t="s">
        <v>14</v>
      </c>
      <c r="I12" s="38"/>
      <c r="J12" s="40">
        <f>J11*J$9</f>
        <v>1.7490062499999994</v>
      </c>
    </row>
    <row r="13" spans="2:11" ht="13.8" x14ac:dyDescent="0.2">
      <c r="B13" s="31">
        <v>5</v>
      </c>
      <c r="C13" s="73">
        <f>DCF!C13/$J13</f>
        <v>94.463579706675077</v>
      </c>
      <c r="D13" s="49" t="s">
        <v>14</v>
      </c>
      <c r="E13" s="76" t="s">
        <v>14</v>
      </c>
      <c r="F13" s="77">
        <f>DCF!F13/$J13</f>
        <v>74.576510294743485</v>
      </c>
      <c r="G13" s="73">
        <f>DCF!G13/$J13</f>
        <v>69.604742941760577</v>
      </c>
      <c r="H13" s="49" t="s">
        <v>14</v>
      </c>
      <c r="I13" s="38"/>
      <c r="J13" s="40">
        <f>J12*J$9</f>
        <v>2.0113571874999994</v>
      </c>
    </row>
    <row r="14" spans="2:11" ht="14.4" thickBot="1" x14ac:dyDescent="0.25">
      <c r="B14" s="31">
        <v>6</v>
      </c>
      <c r="C14" s="83">
        <f>DCF!C14/$J14</f>
        <v>82.14224322319572</v>
      </c>
      <c r="D14" s="52" t="s">
        <v>14</v>
      </c>
      <c r="E14" s="83">
        <f>DCF!E14/$J14</f>
        <v>691.72415345849038</v>
      </c>
      <c r="F14" s="52" t="s">
        <v>14</v>
      </c>
      <c r="G14" s="83">
        <f>DCF!G14/$J14</f>
        <v>60.525863427617907</v>
      </c>
      <c r="H14" s="52" t="s">
        <v>14</v>
      </c>
      <c r="I14" s="38"/>
      <c r="J14" s="45">
        <f>J13*J$9</f>
        <v>2.3130607656249991</v>
      </c>
    </row>
    <row r="15" spans="2:11" x14ac:dyDescent="0.2">
      <c r="B15" s="102" t="s">
        <v>23</v>
      </c>
      <c r="C15" s="80">
        <f t="shared" ref="C15:H15" si="0">SUM(C8:C14)</f>
        <v>719.05171184536221</v>
      </c>
      <c r="D15" s="84">
        <f t="shared" si="0"/>
        <v>500</v>
      </c>
      <c r="E15" s="80">
        <f t="shared" si="0"/>
        <v>691.72415345849038</v>
      </c>
      <c r="F15" s="78">
        <f t="shared" si="0"/>
        <v>502.8232647017104</v>
      </c>
      <c r="G15" s="80">
        <f t="shared" si="0"/>
        <v>438.49857246441104</v>
      </c>
      <c r="H15" s="78">
        <f t="shared" si="0"/>
        <v>185.75162324319882</v>
      </c>
    </row>
    <row r="16" spans="2:11" ht="13.8" thickBot="1" x14ac:dyDescent="0.25">
      <c r="B16" s="79" t="s">
        <v>5</v>
      </c>
      <c r="C16" s="122">
        <f>C15-D15</f>
        <v>219.05171184536221</v>
      </c>
      <c r="D16" s="123"/>
      <c r="E16" s="122">
        <f>E15-F15</f>
        <v>188.90088875677998</v>
      </c>
      <c r="F16" s="124"/>
      <c r="G16" s="122">
        <f>G15-H15</f>
        <v>252.74694922121222</v>
      </c>
      <c r="H16" s="124"/>
    </row>
    <row r="17" spans="2:8" ht="6" customHeight="1" x14ac:dyDescent="0.2">
      <c r="B17" s="23"/>
    </row>
    <row r="18" spans="2:8" ht="16.2" x14ac:dyDescent="0.2">
      <c r="C18" s="68" t="s">
        <v>18</v>
      </c>
      <c r="H18" s="67"/>
    </row>
  </sheetData>
  <mergeCells count="6">
    <mergeCell ref="C6:D6"/>
    <mergeCell ref="E6:F6"/>
    <mergeCell ref="G6:H6"/>
    <mergeCell ref="C16:D16"/>
    <mergeCell ref="E16:F16"/>
    <mergeCell ref="G16:H16"/>
  </mergeCells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="125" zoomScaleNormal="125" workbookViewId="0">
      <selection activeCell="B27" sqref="B27"/>
    </sheetView>
  </sheetViews>
  <sheetFormatPr defaultColWidth="5.6640625" defaultRowHeight="13.2" x14ac:dyDescent="0.2"/>
  <cols>
    <col min="1" max="1" width="0.109375" style="9" customWidth="1"/>
    <col min="2" max="2" width="8.21875" style="9" customWidth="1"/>
    <col min="3" max="8" width="6.5546875" style="9" customWidth="1"/>
    <col min="9" max="9" width="1.33203125" style="9" customWidth="1"/>
    <col min="10" max="10" width="7.44140625" style="9" customWidth="1"/>
    <col min="11" max="11" width="8" style="9" customWidth="1"/>
    <col min="12" max="16384" width="5.6640625" style="9"/>
  </cols>
  <sheetData>
    <row r="1" spans="2:11" ht="16.2" x14ac:dyDescent="0.2">
      <c r="B1" s="26" t="s">
        <v>6</v>
      </c>
      <c r="J1" s="30" t="s">
        <v>22</v>
      </c>
    </row>
    <row r="2" spans="2:11" ht="18.75" customHeight="1" x14ac:dyDescent="0.2">
      <c r="B2" s="15"/>
      <c r="C2" s="27" t="s">
        <v>25</v>
      </c>
    </row>
    <row r="3" spans="2:11" s="25" customFormat="1" ht="16.5" customHeight="1" x14ac:dyDescent="0.2">
      <c r="B3" s="24"/>
      <c r="C3" s="70" t="s">
        <v>24</v>
      </c>
    </row>
    <row r="4" spans="2:11" s="25" customFormat="1" ht="5.25" customHeight="1" x14ac:dyDescent="0.2">
      <c r="B4" s="24"/>
      <c r="D4" s="28"/>
    </row>
    <row r="5" spans="2:11" ht="13.5" customHeight="1" thickBot="1" x14ac:dyDescent="0.25">
      <c r="B5" s="81" t="s">
        <v>4</v>
      </c>
      <c r="H5" s="47" t="s">
        <v>12</v>
      </c>
      <c r="J5" s="66">
        <v>0.15</v>
      </c>
      <c r="K5" s="72" t="s">
        <v>17</v>
      </c>
    </row>
    <row r="6" spans="2:11" ht="13.8" x14ac:dyDescent="0.2">
      <c r="B6" s="22"/>
      <c r="C6" s="116" t="s">
        <v>9</v>
      </c>
      <c r="D6" s="117"/>
      <c r="E6" s="118" t="s">
        <v>10</v>
      </c>
      <c r="F6" s="119"/>
      <c r="G6" s="120" t="s">
        <v>11</v>
      </c>
      <c r="H6" s="119"/>
      <c r="I6" s="10"/>
      <c r="J6" s="56"/>
    </row>
    <row r="7" spans="2:11" ht="14.25" customHeight="1" thickBot="1" x14ac:dyDescent="0.25">
      <c r="B7" s="11" t="s">
        <v>7</v>
      </c>
      <c r="C7" s="12" t="s">
        <v>0</v>
      </c>
      <c r="D7" s="18" t="s">
        <v>1</v>
      </c>
      <c r="E7" s="17" t="s">
        <v>0</v>
      </c>
      <c r="F7" s="16" t="s">
        <v>1</v>
      </c>
      <c r="G7" s="13" t="s">
        <v>0</v>
      </c>
      <c r="H7" s="16" t="s">
        <v>1</v>
      </c>
      <c r="I7" s="14"/>
      <c r="J7" s="71" t="s">
        <v>20</v>
      </c>
    </row>
    <row r="8" spans="2:11" ht="13.8" x14ac:dyDescent="0.2">
      <c r="B8" s="31">
        <v>0</v>
      </c>
      <c r="C8" s="74" t="s">
        <v>14</v>
      </c>
      <c r="D8" s="75"/>
      <c r="E8" s="51" t="s">
        <v>14</v>
      </c>
      <c r="F8" s="53" t="s">
        <v>14</v>
      </c>
      <c r="G8" s="74" t="s">
        <v>14</v>
      </c>
      <c r="H8" s="75"/>
      <c r="I8" s="33"/>
      <c r="J8" s="34">
        <v>1</v>
      </c>
    </row>
    <row r="9" spans="2:11" ht="13.8" x14ac:dyDescent="0.2">
      <c r="B9" s="31">
        <v>1</v>
      </c>
      <c r="C9" s="73"/>
      <c r="D9" s="49" t="s">
        <v>14</v>
      </c>
      <c r="E9" s="76" t="s">
        <v>14</v>
      </c>
      <c r="F9" s="77"/>
      <c r="G9" s="73"/>
      <c r="H9" s="49" t="s">
        <v>14</v>
      </c>
      <c r="I9" s="38"/>
      <c r="J9" s="39">
        <f>1+J5</f>
        <v>1.1499999999999999</v>
      </c>
      <c r="K9" s="69" t="s">
        <v>21</v>
      </c>
    </row>
    <row r="10" spans="2:11" ht="13.8" x14ac:dyDescent="0.2">
      <c r="B10" s="31">
        <v>2</v>
      </c>
      <c r="C10" s="73"/>
      <c r="D10" s="49" t="s">
        <v>14</v>
      </c>
      <c r="E10" s="76" t="s">
        <v>14</v>
      </c>
      <c r="F10" s="77"/>
      <c r="G10" s="73"/>
      <c r="H10" s="49" t="s">
        <v>14</v>
      </c>
      <c r="I10" s="38"/>
      <c r="J10" s="40">
        <f>J9*J$9</f>
        <v>1.3224999999999998</v>
      </c>
    </row>
    <row r="11" spans="2:11" ht="13.8" x14ac:dyDescent="0.2">
      <c r="B11" s="31">
        <v>3</v>
      </c>
      <c r="C11" s="73"/>
      <c r="D11" s="49" t="s">
        <v>14</v>
      </c>
      <c r="E11" s="76" t="s">
        <v>14</v>
      </c>
      <c r="F11" s="77"/>
      <c r="G11" s="73"/>
      <c r="H11" s="77"/>
      <c r="I11" s="38"/>
      <c r="J11" s="40">
        <f>J10*J$9</f>
        <v>1.5208749999999995</v>
      </c>
    </row>
    <row r="12" spans="2:11" ht="13.8" x14ac:dyDescent="0.2">
      <c r="B12" s="31">
        <v>4</v>
      </c>
      <c r="C12" s="73"/>
      <c r="D12" s="49" t="s">
        <v>14</v>
      </c>
      <c r="E12" s="76" t="s">
        <v>14</v>
      </c>
      <c r="F12" s="77"/>
      <c r="G12" s="73"/>
      <c r="H12" s="49" t="s">
        <v>14</v>
      </c>
      <c r="I12" s="38"/>
      <c r="J12" s="40">
        <f>J11*J$9</f>
        <v>1.7490062499999994</v>
      </c>
    </row>
    <row r="13" spans="2:11" ht="13.8" x14ac:dyDescent="0.2">
      <c r="B13" s="31">
        <v>5</v>
      </c>
      <c r="C13" s="73"/>
      <c r="D13" s="49" t="s">
        <v>14</v>
      </c>
      <c r="E13" s="76" t="s">
        <v>14</v>
      </c>
      <c r="F13" s="77"/>
      <c r="G13" s="73"/>
      <c r="H13" s="49" t="s">
        <v>14</v>
      </c>
      <c r="I13" s="38"/>
      <c r="J13" s="40">
        <f>J12*J$9</f>
        <v>2.0113571874999994</v>
      </c>
    </row>
    <row r="14" spans="2:11" ht="14.4" thickBot="1" x14ac:dyDescent="0.25">
      <c r="B14" s="31">
        <v>6</v>
      </c>
      <c r="C14" s="73"/>
      <c r="D14" s="49" t="s">
        <v>14</v>
      </c>
      <c r="E14" s="73"/>
      <c r="F14" s="49" t="s">
        <v>14</v>
      </c>
      <c r="G14" s="73"/>
      <c r="H14" s="49" t="s">
        <v>14</v>
      </c>
      <c r="I14" s="38"/>
      <c r="J14" s="45">
        <f>J13*J$9</f>
        <v>2.3130607656249991</v>
      </c>
    </row>
    <row r="15" spans="2:11" x14ac:dyDescent="0.2">
      <c r="B15" s="102" t="s">
        <v>23</v>
      </c>
      <c r="C15" s="80">
        <f t="shared" ref="C15:H15" si="0">SUM(C8:C14)</f>
        <v>0</v>
      </c>
      <c r="D15" s="84">
        <f t="shared" si="0"/>
        <v>0</v>
      </c>
      <c r="E15" s="80">
        <f t="shared" si="0"/>
        <v>0</v>
      </c>
      <c r="F15" s="78">
        <f t="shared" si="0"/>
        <v>0</v>
      </c>
      <c r="G15" s="80">
        <f t="shared" si="0"/>
        <v>0</v>
      </c>
      <c r="H15" s="78">
        <f t="shared" si="0"/>
        <v>0</v>
      </c>
    </row>
    <row r="16" spans="2:11" ht="13.8" thickBot="1" x14ac:dyDescent="0.25">
      <c r="B16" s="79" t="s">
        <v>5</v>
      </c>
      <c r="C16" s="122">
        <f>C15-D15</f>
        <v>0</v>
      </c>
      <c r="D16" s="123"/>
      <c r="E16" s="122">
        <f>E15-F15</f>
        <v>0</v>
      </c>
      <c r="F16" s="124"/>
      <c r="G16" s="122">
        <f>G15-H15</f>
        <v>0</v>
      </c>
      <c r="H16" s="124"/>
    </row>
    <row r="17" spans="2:8" ht="6" customHeight="1" x14ac:dyDescent="0.2">
      <c r="B17" s="23"/>
    </row>
    <row r="18" spans="2:8" ht="16.2" x14ac:dyDescent="0.2">
      <c r="C18" s="68" t="s">
        <v>18</v>
      </c>
      <c r="H18" s="67"/>
    </row>
  </sheetData>
  <mergeCells count="6">
    <mergeCell ref="C6:D6"/>
    <mergeCell ref="E6:F6"/>
    <mergeCell ref="G6:H6"/>
    <mergeCell ref="C16:D16"/>
    <mergeCell ref="E16:F16"/>
    <mergeCell ref="G16:H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zoomScale="125" zoomScaleNormal="125" workbookViewId="0">
      <selection activeCell="B55" sqref="B55"/>
    </sheetView>
  </sheetViews>
  <sheetFormatPr defaultRowHeight="13.2" x14ac:dyDescent="0.2"/>
  <cols>
    <col min="1" max="1" width="0.77734375" customWidth="1"/>
    <col min="2" max="2" width="4.6640625" customWidth="1"/>
    <col min="3" max="8" width="6.6640625" customWidth="1"/>
    <col min="9" max="9" width="6.109375" customWidth="1"/>
  </cols>
  <sheetData>
    <row r="1" spans="2:11" ht="16.2" x14ac:dyDescent="0.2">
      <c r="B1" s="26" t="s">
        <v>33</v>
      </c>
      <c r="C1" s="9"/>
      <c r="D1" s="9"/>
      <c r="E1" s="9"/>
      <c r="F1" s="9"/>
      <c r="G1" s="9"/>
      <c r="H1" s="9"/>
      <c r="I1" s="9"/>
      <c r="J1" s="99" t="s">
        <v>34</v>
      </c>
    </row>
    <row r="2" spans="2:11" ht="22.5" customHeight="1" x14ac:dyDescent="0.25">
      <c r="B2" s="15"/>
      <c r="C2" s="98" t="s">
        <v>35</v>
      </c>
      <c r="D2" s="9"/>
      <c r="E2" s="9"/>
      <c r="F2" s="9"/>
      <c r="G2" s="9"/>
      <c r="H2" s="9"/>
      <c r="I2" s="9"/>
      <c r="J2" s="9"/>
    </row>
    <row r="3" spans="2:11" ht="9" customHeight="1" thickBot="1" x14ac:dyDescent="0.25">
      <c r="B3" s="24"/>
      <c r="C3" s="86"/>
      <c r="D3" s="25"/>
      <c r="E3" s="25"/>
      <c r="F3" s="25"/>
      <c r="G3" s="25"/>
      <c r="H3" s="25"/>
      <c r="I3" s="25"/>
      <c r="J3" s="25"/>
    </row>
    <row r="4" spans="2:11" ht="14.25" customHeight="1" thickBot="1" x14ac:dyDescent="0.25">
      <c r="B4" s="107" t="s">
        <v>30</v>
      </c>
      <c r="C4" s="108">
        <f>1563</f>
        <v>1563</v>
      </c>
      <c r="D4" s="25"/>
      <c r="E4" s="109" t="s">
        <v>36</v>
      </c>
      <c r="F4" s="110">
        <v>4.4999999999999998E-2</v>
      </c>
      <c r="G4" s="25"/>
      <c r="H4" s="25"/>
      <c r="I4" s="25"/>
      <c r="J4" s="25"/>
    </row>
    <row r="5" spans="2:11" ht="14.25" customHeight="1" x14ac:dyDescent="0.2">
      <c r="B5" s="24"/>
      <c r="C5" s="88" t="s">
        <v>31</v>
      </c>
      <c r="D5" s="25"/>
      <c r="E5" s="96" t="s">
        <v>37</v>
      </c>
      <c r="F5" s="97">
        <f>1+F4</f>
        <v>1.0449999999999999</v>
      </c>
      <c r="G5" s="25"/>
      <c r="H5" s="25"/>
      <c r="I5" s="25"/>
      <c r="J5" s="25"/>
    </row>
    <row r="6" spans="2:11" ht="9" customHeight="1" thickBot="1" x14ac:dyDescent="0.25">
      <c r="B6" s="24"/>
      <c r="C6" s="88"/>
      <c r="D6" s="25"/>
      <c r="E6" s="89"/>
      <c r="F6" s="87"/>
      <c r="G6" s="25"/>
      <c r="H6" s="25"/>
      <c r="I6" s="25"/>
      <c r="J6" s="25"/>
    </row>
    <row r="7" spans="2:11" ht="13.8" thickBot="1" x14ac:dyDescent="0.25">
      <c r="B7" s="103" t="s">
        <v>28</v>
      </c>
      <c r="C7" s="104">
        <v>8</v>
      </c>
      <c r="D7" s="105">
        <f>C7+0.05</f>
        <v>8.0500000000000007</v>
      </c>
      <c r="E7" s="105">
        <f>D7+0.05</f>
        <v>8.1000000000000014</v>
      </c>
      <c r="F7" s="105">
        <f>E7+0.05</f>
        <v>8.1500000000000021</v>
      </c>
      <c r="G7" s="105">
        <f>F7+0.05</f>
        <v>8.2000000000000028</v>
      </c>
      <c r="H7" s="106">
        <f>G7+0.05</f>
        <v>8.2500000000000036</v>
      </c>
      <c r="I7" s="85"/>
      <c r="J7" s="85"/>
      <c r="K7" s="85"/>
    </row>
    <row r="8" spans="2:11" x14ac:dyDescent="0.2">
      <c r="B8" s="91" t="s">
        <v>29</v>
      </c>
      <c r="C8" s="100">
        <f t="shared" ref="C8:H8" si="0">C7*12</f>
        <v>96</v>
      </c>
      <c r="D8" s="100">
        <f t="shared" si="0"/>
        <v>96.600000000000009</v>
      </c>
      <c r="E8" s="100">
        <f t="shared" si="0"/>
        <v>97.200000000000017</v>
      </c>
      <c r="F8" s="100">
        <f t="shared" si="0"/>
        <v>97.800000000000026</v>
      </c>
      <c r="G8" s="100">
        <f t="shared" si="0"/>
        <v>98.400000000000034</v>
      </c>
      <c r="H8" s="100">
        <f t="shared" si="0"/>
        <v>99.000000000000043</v>
      </c>
      <c r="I8" s="85"/>
      <c r="J8" s="85"/>
      <c r="K8" s="85"/>
    </row>
    <row r="9" spans="2:11" x14ac:dyDescent="0.2">
      <c r="B9" s="91" t="s">
        <v>38</v>
      </c>
      <c r="C9" s="92">
        <f t="shared" ref="C9:H9" si="1">C8-$C8</f>
        <v>0</v>
      </c>
      <c r="D9" s="101">
        <f t="shared" si="1"/>
        <v>0.60000000000000853</v>
      </c>
      <c r="E9" s="101">
        <f t="shared" si="1"/>
        <v>1.2000000000000171</v>
      </c>
      <c r="F9" s="101">
        <f t="shared" si="1"/>
        <v>1.8000000000000256</v>
      </c>
      <c r="G9" s="101">
        <f t="shared" si="1"/>
        <v>2.4000000000000341</v>
      </c>
      <c r="H9" s="101">
        <f t="shared" si="1"/>
        <v>3.0000000000000426</v>
      </c>
      <c r="I9" s="85"/>
      <c r="J9" s="85"/>
      <c r="K9" s="85"/>
    </row>
    <row r="10" spans="2:11" ht="7.5" customHeight="1" x14ac:dyDescent="0.2"/>
    <row r="11" spans="2:11" x14ac:dyDescent="0.2">
      <c r="B11" s="93" t="s">
        <v>2</v>
      </c>
      <c r="C11" s="94" t="s">
        <v>32</v>
      </c>
      <c r="D11" s="94" t="s">
        <v>32</v>
      </c>
      <c r="E11" s="94" t="s">
        <v>32</v>
      </c>
      <c r="F11" s="94" t="s">
        <v>32</v>
      </c>
      <c r="G11" s="94" t="s">
        <v>32</v>
      </c>
      <c r="H11" s="94" t="s">
        <v>32</v>
      </c>
    </row>
    <row r="12" spans="2:11" x14ac:dyDescent="0.2">
      <c r="B12" s="91">
        <v>0</v>
      </c>
      <c r="C12" s="95">
        <f t="shared" ref="C12:H12" si="2">$C$4</f>
        <v>1563</v>
      </c>
      <c r="D12" s="95">
        <f t="shared" si="2"/>
        <v>1563</v>
      </c>
      <c r="E12" s="95">
        <f t="shared" si="2"/>
        <v>1563</v>
      </c>
      <c r="F12" s="95">
        <f t="shared" si="2"/>
        <v>1563</v>
      </c>
      <c r="G12" s="95">
        <f t="shared" si="2"/>
        <v>1563</v>
      </c>
      <c r="H12" s="95">
        <f t="shared" si="2"/>
        <v>1563</v>
      </c>
      <c r="I12" s="90"/>
    </row>
    <row r="13" spans="2:11" x14ac:dyDescent="0.2">
      <c r="B13" s="91">
        <v>1</v>
      </c>
      <c r="C13" s="95">
        <f>C12*$F$5-C$8</f>
        <v>1537.3349999999998</v>
      </c>
      <c r="D13" s="95">
        <f t="shared" ref="D13:D42" si="3">D12*$F$5-D$8</f>
        <v>1536.7349999999999</v>
      </c>
      <c r="E13" s="95">
        <f t="shared" ref="E13:E42" si="4">E12*$F$5-E$8</f>
        <v>1536.1349999999998</v>
      </c>
      <c r="F13" s="95">
        <f t="shared" ref="F13:F42" si="5">F12*$F$5-F$8</f>
        <v>1535.5349999999999</v>
      </c>
      <c r="G13" s="95">
        <f t="shared" ref="G13:G42" si="6">G12*$F$5-G$8</f>
        <v>1534.9349999999997</v>
      </c>
      <c r="H13" s="95">
        <f t="shared" ref="H13:H42" si="7">H12*$F$5-H$8</f>
        <v>1534.3349999999998</v>
      </c>
      <c r="I13" s="90"/>
    </row>
    <row r="14" spans="2:11" x14ac:dyDescent="0.2">
      <c r="B14" s="91">
        <v>2</v>
      </c>
      <c r="C14" s="95">
        <f t="shared" ref="C14:C42" si="8">C13*$F$5-C$8</f>
        <v>1510.5150749999998</v>
      </c>
      <c r="D14" s="95">
        <f t="shared" si="3"/>
        <v>1509.2880749999999</v>
      </c>
      <c r="E14" s="95">
        <f t="shared" si="4"/>
        <v>1508.0610749999996</v>
      </c>
      <c r="F14" s="95">
        <f t="shared" si="5"/>
        <v>1506.8340749999998</v>
      </c>
      <c r="G14" s="95">
        <f t="shared" si="6"/>
        <v>1505.6070749999994</v>
      </c>
      <c r="H14" s="95">
        <f t="shared" si="7"/>
        <v>1504.3800749999996</v>
      </c>
      <c r="I14" s="90"/>
    </row>
    <row r="15" spans="2:11" x14ac:dyDescent="0.2">
      <c r="B15" s="91">
        <v>3</v>
      </c>
      <c r="C15" s="95">
        <f t="shared" si="8"/>
        <v>1482.4882533749997</v>
      </c>
      <c r="D15" s="95">
        <f t="shared" si="3"/>
        <v>1480.606038375</v>
      </c>
      <c r="E15" s="95">
        <f t="shared" si="4"/>
        <v>1478.7238233749995</v>
      </c>
      <c r="F15" s="95">
        <f t="shared" si="5"/>
        <v>1476.8416083749996</v>
      </c>
      <c r="G15" s="95">
        <f t="shared" si="6"/>
        <v>1474.9593933749993</v>
      </c>
      <c r="H15" s="95">
        <f t="shared" si="7"/>
        <v>1473.0771783749994</v>
      </c>
      <c r="I15" s="90"/>
    </row>
    <row r="16" spans="2:11" x14ac:dyDescent="0.2">
      <c r="B16" s="91">
        <v>4</v>
      </c>
      <c r="C16" s="95">
        <f t="shared" si="8"/>
        <v>1453.2002247768746</v>
      </c>
      <c r="D16" s="95">
        <f t="shared" si="3"/>
        <v>1450.6333101018749</v>
      </c>
      <c r="E16" s="95">
        <f t="shared" si="4"/>
        <v>1448.0663954268744</v>
      </c>
      <c r="F16" s="95">
        <f t="shared" si="5"/>
        <v>1445.4994807518744</v>
      </c>
      <c r="G16" s="95">
        <f t="shared" si="6"/>
        <v>1442.9325660768741</v>
      </c>
      <c r="H16" s="95">
        <f t="shared" si="7"/>
        <v>1440.3656514018744</v>
      </c>
      <c r="I16" s="90"/>
    </row>
    <row r="17" spans="2:9" x14ac:dyDescent="0.2">
      <c r="B17" s="91">
        <v>5</v>
      </c>
      <c r="C17" s="95">
        <f t="shared" si="8"/>
        <v>1422.5942348918338</v>
      </c>
      <c r="D17" s="95">
        <f t="shared" si="3"/>
        <v>1419.3118090564592</v>
      </c>
      <c r="E17" s="95">
        <f t="shared" si="4"/>
        <v>1416.0293832210834</v>
      </c>
      <c r="F17" s="95">
        <f t="shared" si="5"/>
        <v>1412.7469573857088</v>
      </c>
      <c r="G17" s="95">
        <f t="shared" si="6"/>
        <v>1409.4645315503333</v>
      </c>
      <c r="H17" s="95">
        <f t="shared" si="7"/>
        <v>1406.1821057149587</v>
      </c>
      <c r="I17" s="90"/>
    </row>
    <row r="18" spans="2:9" x14ac:dyDescent="0.2">
      <c r="B18" s="91">
        <v>6</v>
      </c>
      <c r="C18" s="95">
        <f t="shared" si="8"/>
        <v>1390.6109754619663</v>
      </c>
      <c r="D18" s="95">
        <f t="shared" si="3"/>
        <v>1386.5808404639999</v>
      </c>
      <c r="E18" s="95">
        <f t="shared" si="4"/>
        <v>1382.550705466032</v>
      </c>
      <c r="F18" s="95">
        <f t="shared" si="5"/>
        <v>1378.5205704680657</v>
      </c>
      <c r="G18" s="95">
        <f t="shared" si="6"/>
        <v>1374.4904354700982</v>
      </c>
      <c r="H18" s="95">
        <f t="shared" si="7"/>
        <v>1370.4603004721316</v>
      </c>
      <c r="I18" s="90"/>
    </row>
    <row r="19" spans="2:9" x14ac:dyDescent="0.2">
      <c r="B19" s="91">
        <v>7</v>
      </c>
      <c r="C19" s="95">
        <f t="shared" si="8"/>
        <v>1357.1884693577547</v>
      </c>
      <c r="D19" s="95">
        <f t="shared" si="3"/>
        <v>1352.3769782848799</v>
      </c>
      <c r="E19" s="95">
        <f t="shared" si="4"/>
        <v>1347.5654872120033</v>
      </c>
      <c r="F19" s="95">
        <f t="shared" si="5"/>
        <v>1342.7539961391285</v>
      </c>
      <c r="G19" s="95">
        <f t="shared" si="6"/>
        <v>1337.9425050662524</v>
      </c>
      <c r="H19" s="95">
        <f t="shared" si="7"/>
        <v>1333.1310139933773</v>
      </c>
      <c r="I19" s="90"/>
    </row>
    <row r="20" spans="2:9" x14ac:dyDescent="0.2">
      <c r="B20" s="91">
        <v>8</v>
      </c>
      <c r="C20" s="95">
        <f t="shared" si="8"/>
        <v>1322.2619504788536</v>
      </c>
      <c r="D20" s="95">
        <f t="shared" si="3"/>
        <v>1316.6339423076995</v>
      </c>
      <c r="E20" s="95">
        <f t="shared" si="4"/>
        <v>1311.0059341365434</v>
      </c>
      <c r="F20" s="95">
        <f t="shared" si="5"/>
        <v>1305.3779259653893</v>
      </c>
      <c r="G20" s="95">
        <f t="shared" si="6"/>
        <v>1299.7499177942336</v>
      </c>
      <c r="H20" s="95">
        <f t="shared" si="7"/>
        <v>1294.1219096230793</v>
      </c>
      <c r="I20" s="90"/>
    </row>
    <row r="21" spans="2:9" x14ac:dyDescent="0.2">
      <c r="B21" s="91">
        <v>9</v>
      </c>
      <c r="C21" s="95">
        <f t="shared" si="8"/>
        <v>1285.763738250402</v>
      </c>
      <c r="D21" s="95">
        <f t="shared" si="3"/>
        <v>1279.2824697115459</v>
      </c>
      <c r="E21" s="95">
        <f t="shared" si="4"/>
        <v>1272.8012011726878</v>
      </c>
      <c r="F21" s="95">
        <f t="shared" si="5"/>
        <v>1266.3199326338317</v>
      </c>
      <c r="G21" s="95">
        <f t="shared" si="6"/>
        <v>1259.8386640949739</v>
      </c>
      <c r="H21" s="95">
        <f t="shared" si="7"/>
        <v>1253.3573955561178</v>
      </c>
      <c r="I21" s="90"/>
    </row>
    <row r="22" spans="2:9" x14ac:dyDescent="0.2">
      <c r="B22" s="91">
        <v>10</v>
      </c>
      <c r="C22" s="95">
        <f t="shared" si="8"/>
        <v>1247.6231064716699</v>
      </c>
      <c r="D22" s="95">
        <f t="shared" si="3"/>
        <v>1240.2501808485654</v>
      </c>
      <c r="E22" s="95">
        <f t="shared" si="4"/>
        <v>1232.8772552254586</v>
      </c>
      <c r="F22" s="95">
        <f t="shared" si="5"/>
        <v>1225.5043296023541</v>
      </c>
      <c r="G22" s="95">
        <f t="shared" si="6"/>
        <v>1218.1314039792476</v>
      </c>
      <c r="H22" s="95">
        <f t="shared" si="7"/>
        <v>1210.7584783561431</v>
      </c>
      <c r="I22" s="90"/>
    </row>
    <row r="23" spans="2:9" x14ac:dyDescent="0.2">
      <c r="B23" s="91">
        <v>11</v>
      </c>
      <c r="C23" s="95">
        <f t="shared" si="8"/>
        <v>1207.7661462628948</v>
      </c>
      <c r="D23" s="95">
        <f t="shared" si="3"/>
        <v>1199.4614389867509</v>
      </c>
      <c r="E23" s="95">
        <f t="shared" si="4"/>
        <v>1191.1567317106042</v>
      </c>
      <c r="F23" s="95">
        <f t="shared" si="5"/>
        <v>1182.85202443446</v>
      </c>
      <c r="G23" s="95">
        <f t="shared" si="6"/>
        <v>1174.5473171583135</v>
      </c>
      <c r="H23" s="95">
        <f t="shared" si="7"/>
        <v>1166.2426098821695</v>
      </c>
      <c r="I23" s="90"/>
    </row>
    <row r="24" spans="2:9" x14ac:dyDescent="0.2">
      <c r="B24" s="91">
        <v>12</v>
      </c>
      <c r="C24" s="95">
        <f t="shared" si="8"/>
        <v>1166.1156228447251</v>
      </c>
      <c r="D24" s="95">
        <f t="shared" si="3"/>
        <v>1156.8372037411546</v>
      </c>
      <c r="E24" s="95">
        <f t="shared" si="4"/>
        <v>1147.5587846375813</v>
      </c>
      <c r="F24" s="95">
        <f t="shared" si="5"/>
        <v>1138.2803655340106</v>
      </c>
      <c r="G24" s="95">
        <f t="shared" si="6"/>
        <v>1129.0019464304373</v>
      </c>
      <c r="H24" s="95">
        <f t="shared" si="7"/>
        <v>1119.723527326867</v>
      </c>
      <c r="I24" s="90"/>
    </row>
    <row r="25" spans="2:9" x14ac:dyDescent="0.2">
      <c r="B25" s="91">
        <v>13</v>
      </c>
      <c r="C25" s="95">
        <f t="shared" si="8"/>
        <v>1122.5908258727377</v>
      </c>
      <c r="D25" s="95">
        <f t="shared" si="3"/>
        <v>1112.2948779095066</v>
      </c>
      <c r="E25" s="95">
        <f t="shared" si="4"/>
        <v>1101.9989299462723</v>
      </c>
      <c r="F25" s="95">
        <f t="shared" si="5"/>
        <v>1091.7029819830409</v>
      </c>
      <c r="G25" s="95">
        <f t="shared" si="6"/>
        <v>1081.4070340198068</v>
      </c>
      <c r="H25" s="95">
        <f t="shared" si="7"/>
        <v>1071.1110860565759</v>
      </c>
      <c r="I25" s="90"/>
    </row>
    <row r="26" spans="2:9" x14ac:dyDescent="0.2">
      <c r="B26" s="91">
        <v>14</v>
      </c>
      <c r="C26" s="95">
        <f t="shared" si="8"/>
        <v>1077.1074130370107</v>
      </c>
      <c r="D26" s="95">
        <f t="shared" si="3"/>
        <v>1065.7481474154345</v>
      </c>
      <c r="E26" s="95">
        <f t="shared" si="4"/>
        <v>1054.3888817938544</v>
      </c>
      <c r="F26" s="95">
        <f t="shared" si="5"/>
        <v>1043.0296161722777</v>
      </c>
      <c r="G26" s="95">
        <f t="shared" si="6"/>
        <v>1031.670350550698</v>
      </c>
      <c r="H26" s="95">
        <f t="shared" si="7"/>
        <v>1020.3110849291218</v>
      </c>
      <c r="I26" s="90"/>
    </row>
    <row r="27" spans="2:9" x14ac:dyDescent="0.2">
      <c r="B27" s="91">
        <v>15</v>
      </c>
      <c r="C27" s="95">
        <f t="shared" si="8"/>
        <v>1029.577246623676</v>
      </c>
      <c r="D27" s="95">
        <f t="shared" si="3"/>
        <v>1017.106814049129</v>
      </c>
      <c r="E27" s="95">
        <f t="shared" si="4"/>
        <v>1004.6363814745778</v>
      </c>
      <c r="F27" s="95">
        <f t="shared" si="5"/>
        <v>992.16594890003</v>
      </c>
      <c r="G27" s="95">
        <f t="shared" si="6"/>
        <v>979.69551632547928</v>
      </c>
      <c r="H27" s="95">
        <f t="shared" si="7"/>
        <v>967.22508375093207</v>
      </c>
      <c r="I27" s="90"/>
    </row>
    <row r="28" spans="2:9" x14ac:dyDescent="0.2">
      <c r="B28" s="91">
        <v>16</v>
      </c>
      <c r="C28" s="95">
        <f t="shared" si="8"/>
        <v>979.90822272174137</v>
      </c>
      <c r="D28" s="95">
        <f t="shared" si="3"/>
        <v>966.27662068133975</v>
      </c>
      <c r="E28" s="95">
        <f t="shared" si="4"/>
        <v>952.64501864093359</v>
      </c>
      <c r="F28" s="95">
        <f t="shared" si="5"/>
        <v>939.01341660053129</v>
      </c>
      <c r="G28" s="95">
        <f t="shared" si="6"/>
        <v>925.3818145601258</v>
      </c>
      <c r="H28" s="95">
        <f t="shared" si="7"/>
        <v>911.75021251972396</v>
      </c>
      <c r="I28" s="90"/>
    </row>
    <row r="29" spans="2:9" x14ac:dyDescent="0.2">
      <c r="B29" s="91">
        <v>17</v>
      </c>
      <c r="C29" s="95">
        <f t="shared" si="8"/>
        <v>928.00409274421963</v>
      </c>
      <c r="D29" s="95">
        <f t="shared" si="3"/>
        <v>913.15906861199994</v>
      </c>
      <c r="E29" s="95">
        <f t="shared" si="4"/>
        <v>898.31404447977548</v>
      </c>
      <c r="F29" s="95">
        <f t="shared" si="5"/>
        <v>883.4690203475551</v>
      </c>
      <c r="G29" s="95">
        <f t="shared" si="6"/>
        <v>868.62399621533132</v>
      </c>
      <c r="H29" s="95">
        <f t="shared" si="7"/>
        <v>853.77897208311151</v>
      </c>
      <c r="I29" s="90"/>
    </row>
    <row r="30" spans="2:9" x14ac:dyDescent="0.2">
      <c r="B30" s="91">
        <v>18</v>
      </c>
      <c r="C30" s="95">
        <f t="shared" si="8"/>
        <v>873.76427691770948</v>
      </c>
      <c r="D30" s="95">
        <f t="shared" si="3"/>
        <v>857.65122669953985</v>
      </c>
      <c r="E30" s="95">
        <f t="shared" si="4"/>
        <v>841.53817648136521</v>
      </c>
      <c r="F30" s="95">
        <f t="shared" si="5"/>
        <v>825.4251262631949</v>
      </c>
      <c r="G30" s="95">
        <f t="shared" si="6"/>
        <v>809.31207604502106</v>
      </c>
      <c r="H30" s="95">
        <f t="shared" si="7"/>
        <v>793.19902582685143</v>
      </c>
      <c r="I30" s="90"/>
    </row>
    <row r="31" spans="2:9" x14ac:dyDescent="0.2">
      <c r="B31" s="91">
        <v>19</v>
      </c>
      <c r="C31" s="95">
        <f t="shared" si="8"/>
        <v>817.08366937900632</v>
      </c>
      <c r="D31" s="95">
        <f t="shared" si="3"/>
        <v>799.64553190101901</v>
      </c>
      <c r="E31" s="95">
        <f t="shared" si="4"/>
        <v>782.20739442302659</v>
      </c>
      <c r="F31" s="95">
        <f t="shared" si="5"/>
        <v>764.76925694503859</v>
      </c>
      <c r="G31" s="95">
        <f t="shared" si="6"/>
        <v>747.33111946704685</v>
      </c>
      <c r="H31" s="95">
        <f t="shared" si="7"/>
        <v>729.89298198905965</v>
      </c>
      <c r="I31" s="90"/>
    </row>
    <row r="32" spans="2:9" x14ac:dyDescent="0.2">
      <c r="B32" s="91">
        <v>20</v>
      </c>
      <c r="C32" s="95">
        <f t="shared" si="8"/>
        <v>757.85243450106157</v>
      </c>
      <c r="D32" s="95">
        <f t="shared" si="3"/>
        <v>739.02958083656483</v>
      </c>
      <c r="E32" s="95">
        <f t="shared" si="4"/>
        <v>720.20672717206264</v>
      </c>
      <c r="F32" s="95">
        <f t="shared" si="5"/>
        <v>701.38387350756523</v>
      </c>
      <c r="G32" s="95">
        <f t="shared" si="6"/>
        <v>682.56101984306383</v>
      </c>
      <c r="H32" s="95">
        <f t="shared" si="7"/>
        <v>663.73816617856733</v>
      </c>
      <c r="I32" s="90"/>
    </row>
    <row r="33" spans="2:9" x14ac:dyDescent="0.2">
      <c r="B33" s="91">
        <v>21</v>
      </c>
      <c r="C33" s="95">
        <f t="shared" si="8"/>
        <v>695.95579405360934</v>
      </c>
      <c r="D33" s="95">
        <f t="shared" si="3"/>
        <v>675.68591197421017</v>
      </c>
      <c r="E33" s="95">
        <f t="shared" si="4"/>
        <v>655.41602989480532</v>
      </c>
      <c r="F33" s="95">
        <f t="shared" si="5"/>
        <v>635.14614781540558</v>
      </c>
      <c r="G33" s="95">
        <f t="shared" si="6"/>
        <v>614.87626573600164</v>
      </c>
      <c r="H33" s="95">
        <f t="shared" si="7"/>
        <v>594.60638365660282</v>
      </c>
      <c r="I33" s="90"/>
    </row>
    <row r="34" spans="2:9" x14ac:dyDescent="0.2">
      <c r="B34" s="91">
        <v>22</v>
      </c>
      <c r="C34" s="95">
        <f t="shared" si="8"/>
        <v>631.27380478602174</v>
      </c>
      <c r="D34" s="95">
        <f t="shared" si="3"/>
        <v>609.49177801304961</v>
      </c>
      <c r="E34" s="95">
        <f t="shared" si="4"/>
        <v>587.70975124007145</v>
      </c>
      <c r="F34" s="95">
        <f t="shared" si="5"/>
        <v>565.92772446709876</v>
      </c>
      <c r="G34" s="95">
        <f t="shared" si="6"/>
        <v>544.14569769412174</v>
      </c>
      <c r="H34" s="95">
        <f t="shared" si="7"/>
        <v>522.36367092114995</v>
      </c>
      <c r="I34" s="90"/>
    </row>
    <row r="35" spans="2:9" x14ac:dyDescent="0.2">
      <c r="B35" s="91">
        <v>23</v>
      </c>
      <c r="C35" s="95">
        <f t="shared" si="8"/>
        <v>563.68112600139273</v>
      </c>
      <c r="D35" s="95">
        <f t="shared" si="3"/>
        <v>540.31890802363682</v>
      </c>
      <c r="E35" s="95">
        <f t="shared" si="4"/>
        <v>516.95669004587455</v>
      </c>
      <c r="F35" s="95">
        <f t="shared" si="5"/>
        <v>493.59447206811814</v>
      </c>
      <c r="G35" s="95">
        <f t="shared" si="6"/>
        <v>470.23225409035712</v>
      </c>
      <c r="H35" s="95">
        <f t="shared" si="7"/>
        <v>446.87003611260155</v>
      </c>
      <c r="I35" s="90"/>
    </row>
    <row r="36" spans="2:9" x14ac:dyDescent="0.2">
      <c r="B36" s="91">
        <v>24</v>
      </c>
      <c r="C36" s="95">
        <f t="shared" si="8"/>
        <v>493.0467766714554</v>
      </c>
      <c r="D36" s="95">
        <f t="shared" si="3"/>
        <v>468.03325888470044</v>
      </c>
      <c r="E36" s="95">
        <f t="shared" si="4"/>
        <v>443.01974109793878</v>
      </c>
      <c r="F36" s="95">
        <f t="shared" si="5"/>
        <v>418.00622331118342</v>
      </c>
      <c r="G36" s="95">
        <f t="shared" si="6"/>
        <v>392.99270552442312</v>
      </c>
      <c r="H36" s="95">
        <f t="shared" si="7"/>
        <v>367.97918773766855</v>
      </c>
      <c r="I36" s="90"/>
    </row>
    <row r="37" spans="2:9" x14ac:dyDescent="0.2">
      <c r="B37" s="91">
        <v>25</v>
      </c>
      <c r="C37" s="95">
        <f t="shared" si="8"/>
        <v>419.23388162167089</v>
      </c>
      <c r="D37" s="95">
        <f t="shared" si="3"/>
        <v>392.49475553451191</v>
      </c>
      <c r="E37" s="95">
        <f t="shared" si="4"/>
        <v>365.755629447346</v>
      </c>
      <c r="F37" s="95">
        <f t="shared" si="5"/>
        <v>339.01650336018662</v>
      </c>
      <c r="G37" s="95">
        <f t="shared" si="6"/>
        <v>312.27737727302207</v>
      </c>
      <c r="H37" s="95">
        <f t="shared" si="7"/>
        <v>285.53825118586354</v>
      </c>
      <c r="I37" s="90"/>
    </row>
    <row r="38" spans="2:9" x14ac:dyDescent="0.2">
      <c r="B38" s="91">
        <v>26</v>
      </c>
      <c r="C38" s="95">
        <f t="shared" si="8"/>
        <v>342.09940629464603</v>
      </c>
      <c r="D38" s="95">
        <f t="shared" si="3"/>
        <v>313.55701953356487</v>
      </c>
      <c r="E38" s="95">
        <f t="shared" si="4"/>
        <v>285.01463277247649</v>
      </c>
      <c r="F38" s="95">
        <f t="shared" si="5"/>
        <v>256.47224601139499</v>
      </c>
      <c r="G38" s="95">
        <f t="shared" si="6"/>
        <v>227.92985925030803</v>
      </c>
      <c r="H38" s="95">
        <f t="shared" si="7"/>
        <v>199.38747248922732</v>
      </c>
      <c r="I38" s="90"/>
    </row>
    <row r="39" spans="2:9" x14ac:dyDescent="0.2">
      <c r="B39" s="91">
        <v>27</v>
      </c>
      <c r="C39" s="95">
        <f t="shared" si="8"/>
        <v>261.49387957790509</v>
      </c>
      <c r="D39" s="95">
        <f t="shared" si="3"/>
        <v>231.06708541257524</v>
      </c>
      <c r="E39" s="95">
        <f t="shared" si="4"/>
        <v>200.64029124723791</v>
      </c>
      <c r="F39" s="95">
        <f t="shared" si="5"/>
        <v>170.21349708190775</v>
      </c>
      <c r="G39" s="95">
        <f t="shared" si="6"/>
        <v>139.78670291657184</v>
      </c>
      <c r="H39" s="95">
        <f t="shared" si="7"/>
        <v>109.35990875124249</v>
      </c>
      <c r="I39" s="90"/>
    </row>
    <row r="40" spans="2:9" x14ac:dyDescent="0.2">
      <c r="B40" s="91">
        <v>28</v>
      </c>
      <c r="C40" s="95">
        <f t="shared" si="8"/>
        <v>177.26110415891083</v>
      </c>
      <c r="D40" s="95">
        <f t="shared" si="3"/>
        <v>144.86510425614108</v>
      </c>
      <c r="E40" s="95">
        <f t="shared" si="4"/>
        <v>112.46910435336358</v>
      </c>
      <c r="F40" s="95">
        <f t="shared" si="5"/>
        <v>80.073104450593561</v>
      </c>
      <c r="G40" s="95">
        <f t="shared" si="6"/>
        <v>47.677104547817521</v>
      </c>
      <c r="H40" s="95">
        <f t="shared" si="7"/>
        <v>15.281104645048345</v>
      </c>
      <c r="I40" s="90"/>
    </row>
    <row r="41" spans="2:9" x14ac:dyDescent="0.2">
      <c r="B41" s="91">
        <v>29</v>
      </c>
      <c r="C41" s="95">
        <f t="shared" si="8"/>
        <v>89.237853846061796</v>
      </c>
      <c r="D41" s="95">
        <f t="shared" si="3"/>
        <v>54.784033947667396</v>
      </c>
      <c r="E41" s="95">
        <f t="shared" si="4"/>
        <v>20.33021404926491</v>
      </c>
      <c r="F41" s="95">
        <f t="shared" si="5"/>
        <v>-14.12360584912976</v>
      </c>
      <c r="G41" s="95">
        <f t="shared" si="6"/>
        <v>-48.577425747530725</v>
      </c>
      <c r="H41" s="95">
        <f t="shared" si="7"/>
        <v>-83.031245645924528</v>
      </c>
      <c r="I41" s="90"/>
    </row>
    <row r="42" spans="2:9" x14ac:dyDescent="0.2">
      <c r="B42" s="91">
        <v>30</v>
      </c>
      <c r="C42" s="95">
        <f t="shared" si="8"/>
        <v>-2.7464427308654251</v>
      </c>
      <c r="D42" s="95">
        <f t="shared" si="3"/>
        <v>-39.350684524687587</v>
      </c>
      <c r="E42" s="95">
        <f t="shared" si="4"/>
        <v>-75.95492631851819</v>
      </c>
      <c r="F42" s="95">
        <f t="shared" si="5"/>
        <v>-112.55916811234063</v>
      </c>
      <c r="G42" s="95">
        <f t="shared" si="6"/>
        <v>-149.16340990616965</v>
      </c>
      <c r="H42" s="95">
        <f t="shared" si="7"/>
        <v>-185.76765169999118</v>
      </c>
      <c r="I42" s="90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zoomScale="125" zoomScaleNormal="125" workbookViewId="0">
      <selection activeCell="A40" sqref="A40"/>
    </sheetView>
  </sheetViews>
  <sheetFormatPr defaultRowHeight="13.2" x14ac:dyDescent="0.2"/>
  <cols>
    <col min="1" max="1" width="0.77734375" customWidth="1"/>
    <col min="2" max="2" width="3.44140625" bestFit="1" customWidth="1"/>
    <col min="3" max="8" width="6.44140625" customWidth="1"/>
  </cols>
  <sheetData>
    <row r="1" spans="2:9" ht="19.2" x14ac:dyDescent="0.2">
      <c r="C1" s="1" t="s">
        <v>26</v>
      </c>
      <c r="I1" s="111" t="s">
        <v>27</v>
      </c>
    </row>
    <row r="2" spans="2:9" ht="19.8" thickBot="1" x14ac:dyDescent="0.25">
      <c r="C2" s="1"/>
    </row>
    <row r="3" spans="2:9" ht="13.8" thickBot="1" x14ac:dyDescent="0.25">
      <c r="B3" s="8" t="s">
        <v>2</v>
      </c>
      <c r="C3" s="4">
        <v>0.02</v>
      </c>
      <c r="D3" s="4">
        <f>C3+0.02</f>
        <v>0.04</v>
      </c>
      <c r="E3" s="4">
        <f>D3+0.02</f>
        <v>0.06</v>
      </c>
      <c r="F3" s="4">
        <f>E3+0.02</f>
        <v>0.08</v>
      </c>
      <c r="G3" s="4">
        <f>F3+0.02</f>
        <v>0.1</v>
      </c>
      <c r="H3" s="5">
        <f>G3+0.02</f>
        <v>0.12000000000000001</v>
      </c>
    </row>
    <row r="4" spans="2:9" x14ac:dyDescent="0.2">
      <c r="B4" s="21">
        <v>0</v>
      </c>
      <c r="C4" s="2">
        <f t="shared" ref="C4:H4" si="0">(1+C$3)^$B4</f>
        <v>1</v>
      </c>
      <c r="D4" s="2">
        <f t="shared" si="0"/>
        <v>1</v>
      </c>
      <c r="E4" s="2">
        <f t="shared" si="0"/>
        <v>1</v>
      </c>
      <c r="F4" s="2">
        <f t="shared" si="0"/>
        <v>1</v>
      </c>
      <c r="G4" s="2">
        <f t="shared" si="0"/>
        <v>1</v>
      </c>
      <c r="H4" s="19">
        <f t="shared" si="0"/>
        <v>1</v>
      </c>
    </row>
    <row r="5" spans="2:9" x14ac:dyDescent="0.2">
      <c r="B5" s="6">
        <v>1</v>
      </c>
      <c r="C5" s="2">
        <f t="shared" ref="C5:C21" si="1">(1+C$3)^$B5</f>
        <v>1.02</v>
      </c>
      <c r="D5" s="2">
        <f t="shared" ref="D5:H20" si="2">(1+D$3)^$B5</f>
        <v>1.04</v>
      </c>
      <c r="E5" s="2">
        <f t="shared" si="2"/>
        <v>1.06</v>
      </c>
      <c r="F5" s="2">
        <f t="shared" si="2"/>
        <v>1.08</v>
      </c>
      <c r="G5" s="2">
        <f t="shared" si="2"/>
        <v>1.1000000000000001</v>
      </c>
      <c r="H5" s="19">
        <f t="shared" si="2"/>
        <v>1.1200000000000001</v>
      </c>
    </row>
    <row r="6" spans="2:9" x14ac:dyDescent="0.2">
      <c r="B6" s="6">
        <v>2</v>
      </c>
      <c r="C6" s="2">
        <f t="shared" si="1"/>
        <v>1.0404</v>
      </c>
      <c r="D6" s="2">
        <f t="shared" si="2"/>
        <v>1.0816000000000001</v>
      </c>
      <c r="E6" s="2">
        <f t="shared" si="2"/>
        <v>1.1236000000000002</v>
      </c>
      <c r="F6" s="2">
        <f t="shared" si="2"/>
        <v>1.1664000000000001</v>
      </c>
      <c r="G6" s="2">
        <f t="shared" si="2"/>
        <v>1.2100000000000002</v>
      </c>
      <c r="H6" s="19">
        <f t="shared" si="2"/>
        <v>1.2544000000000002</v>
      </c>
    </row>
    <row r="7" spans="2:9" x14ac:dyDescent="0.2">
      <c r="B7" s="6">
        <v>3</v>
      </c>
      <c r="C7" s="2">
        <f t="shared" si="1"/>
        <v>1.0612079999999999</v>
      </c>
      <c r="D7" s="2">
        <f t="shared" si="2"/>
        <v>1.1248640000000001</v>
      </c>
      <c r="E7" s="2">
        <f t="shared" si="2"/>
        <v>1.1910160000000003</v>
      </c>
      <c r="F7" s="2">
        <f t="shared" si="2"/>
        <v>1.2597120000000002</v>
      </c>
      <c r="G7" s="2">
        <f t="shared" si="2"/>
        <v>1.3310000000000004</v>
      </c>
      <c r="H7" s="19">
        <f t="shared" si="2"/>
        <v>1.4049280000000004</v>
      </c>
    </row>
    <row r="8" spans="2:9" x14ac:dyDescent="0.2">
      <c r="B8" s="6">
        <v>4</v>
      </c>
      <c r="C8" s="2">
        <f t="shared" si="1"/>
        <v>1.08243216</v>
      </c>
      <c r="D8" s="2">
        <f t="shared" si="2"/>
        <v>1.1698585600000002</v>
      </c>
      <c r="E8" s="2">
        <f t="shared" si="2"/>
        <v>1.2624769600000003</v>
      </c>
      <c r="F8" s="2">
        <f t="shared" si="2"/>
        <v>1.3604889600000003</v>
      </c>
      <c r="G8" s="2">
        <f t="shared" si="2"/>
        <v>1.4641000000000004</v>
      </c>
      <c r="H8" s="19">
        <f t="shared" si="2"/>
        <v>1.5735193600000004</v>
      </c>
    </row>
    <row r="9" spans="2:9" x14ac:dyDescent="0.2">
      <c r="B9" s="6">
        <v>5</v>
      </c>
      <c r="C9" s="2">
        <f t="shared" si="1"/>
        <v>1.1040808032</v>
      </c>
      <c r="D9" s="2">
        <f t="shared" si="2"/>
        <v>1.2166529024000003</v>
      </c>
      <c r="E9" s="2">
        <f t="shared" si="2"/>
        <v>1.3382255776000005</v>
      </c>
      <c r="F9" s="2">
        <f t="shared" si="2"/>
        <v>1.4693280768000003</v>
      </c>
      <c r="G9" s="2">
        <f t="shared" si="2"/>
        <v>1.6105100000000006</v>
      </c>
      <c r="H9" s="19">
        <f t="shared" si="2"/>
        <v>1.7623416832000005</v>
      </c>
    </row>
    <row r="10" spans="2:9" x14ac:dyDescent="0.2">
      <c r="B10" s="6">
        <v>6</v>
      </c>
      <c r="C10" s="2">
        <f t="shared" si="1"/>
        <v>1.1261624192640001</v>
      </c>
      <c r="D10" s="2">
        <f t="shared" si="2"/>
        <v>1.2653190184960004</v>
      </c>
      <c r="E10" s="2">
        <f t="shared" si="2"/>
        <v>1.4185191122560006</v>
      </c>
      <c r="F10" s="2">
        <f t="shared" si="2"/>
        <v>1.5868743229440005</v>
      </c>
      <c r="G10" s="2">
        <f t="shared" si="2"/>
        <v>1.7715610000000008</v>
      </c>
      <c r="H10" s="19">
        <f t="shared" si="2"/>
        <v>1.9738226851840008</v>
      </c>
    </row>
    <row r="11" spans="2:9" x14ac:dyDescent="0.2">
      <c r="B11" s="6">
        <v>7</v>
      </c>
      <c r="C11" s="2">
        <f t="shared" si="1"/>
        <v>1.1486856676492798</v>
      </c>
      <c r="D11" s="2">
        <f t="shared" si="2"/>
        <v>1.3159317792358403</v>
      </c>
      <c r="E11" s="2">
        <f t="shared" si="2"/>
        <v>1.5036302589913608</v>
      </c>
      <c r="F11" s="2">
        <f t="shared" si="2"/>
        <v>1.7138242687795207</v>
      </c>
      <c r="G11" s="2">
        <f t="shared" si="2"/>
        <v>1.9487171000000012</v>
      </c>
      <c r="H11" s="19">
        <f t="shared" si="2"/>
        <v>2.210681407406081</v>
      </c>
    </row>
    <row r="12" spans="2:9" x14ac:dyDescent="0.2">
      <c r="B12" s="6">
        <v>8</v>
      </c>
      <c r="C12" s="2">
        <f t="shared" si="1"/>
        <v>1.1716593810022655</v>
      </c>
      <c r="D12" s="2">
        <f t="shared" si="2"/>
        <v>1.3685690504052741</v>
      </c>
      <c r="E12" s="2">
        <f t="shared" si="2"/>
        <v>1.5938480745308423</v>
      </c>
      <c r="F12" s="2">
        <f t="shared" si="2"/>
        <v>1.8509302102818823</v>
      </c>
      <c r="G12" s="2">
        <f t="shared" si="2"/>
        <v>2.1435888100000011</v>
      </c>
      <c r="H12" s="19">
        <f t="shared" si="2"/>
        <v>2.4759631762948109</v>
      </c>
    </row>
    <row r="13" spans="2:9" x14ac:dyDescent="0.2">
      <c r="B13" s="6">
        <v>9</v>
      </c>
      <c r="C13" s="2">
        <f t="shared" si="1"/>
        <v>1.1950925686223108</v>
      </c>
      <c r="D13" s="2">
        <f t="shared" si="2"/>
        <v>1.4233118124214852</v>
      </c>
      <c r="E13" s="2">
        <f t="shared" si="2"/>
        <v>1.6894789590026928</v>
      </c>
      <c r="F13" s="2">
        <f t="shared" si="2"/>
        <v>1.9990046271044331</v>
      </c>
      <c r="G13" s="2">
        <f t="shared" si="2"/>
        <v>2.3579476910000015</v>
      </c>
      <c r="H13" s="19">
        <f t="shared" si="2"/>
        <v>2.7730787574501883</v>
      </c>
    </row>
    <row r="14" spans="2:9" x14ac:dyDescent="0.2">
      <c r="B14" s="6">
        <v>10</v>
      </c>
      <c r="C14" s="2">
        <f t="shared" si="1"/>
        <v>1.2189944199947571</v>
      </c>
      <c r="D14" s="2">
        <f t="shared" si="2"/>
        <v>1.4802442849183446</v>
      </c>
      <c r="E14" s="2">
        <f t="shared" si="2"/>
        <v>1.7908476965428546</v>
      </c>
      <c r="F14" s="2">
        <f t="shared" si="2"/>
        <v>2.1589249972727877</v>
      </c>
      <c r="G14" s="2">
        <f t="shared" si="2"/>
        <v>2.5937424601000019</v>
      </c>
      <c r="H14" s="19">
        <f t="shared" si="2"/>
        <v>3.1058482083442112</v>
      </c>
    </row>
    <row r="15" spans="2:9" x14ac:dyDescent="0.2">
      <c r="B15" s="6">
        <v>11</v>
      </c>
      <c r="C15" s="2">
        <f t="shared" si="1"/>
        <v>1.243374308394652</v>
      </c>
      <c r="D15" s="2">
        <f t="shared" si="2"/>
        <v>1.5394540563150783</v>
      </c>
      <c r="E15" s="2">
        <f t="shared" si="2"/>
        <v>1.8982985583354262</v>
      </c>
      <c r="F15" s="2">
        <f t="shared" si="2"/>
        <v>2.3316389970546108</v>
      </c>
      <c r="G15" s="2">
        <f t="shared" si="2"/>
        <v>2.8531167061100025</v>
      </c>
      <c r="H15" s="19">
        <f t="shared" si="2"/>
        <v>3.4785499933455171</v>
      </c>
    </row>
    <row r="16" spans="2:9" x14ac:dyDescent="0.2">
      <c r="B16" s="6">
        <v>12</v>
      </c>
      <c r="C16" s="2">
        <f t="shared" si="1"/>
        <v>1.2682417945625453</v>
      </c>
      <c r="D16" s="2">
        <f t="shared" si="2"/>
        <v>1.6010322185676817</v>
      </c>
      <c r="E16" s="2">
        <f t="shared" si="2"/>
        <v>2.0121964718355518</v>
      </c>
      <c r="F16" s="2">
        <f t="shared" si="2"/>
        <v>2.5181701168189798</v>
      </c>
      <c r="G16" s="2">
        <f t="shared" si="2"/>
        <v>3.1384283767210026</v>
      </c>
      <c r="H16" s="19">
        <f t="shared" si="2"/>
        <v>3.8959759925469788</v>
      </c>
    </row>
    <row r="17" spans="2:8" x14ac:dyDescent="0.2">
      <c r="B17" s="6">
        <v>13</v>
      </c>
      <c r="C17" s="2">
        <f t="shared" si="1"/>
        <v>1.2936066304537961</v>
      </c>
      <c r="D17" s="2">
        <f t="shared" si="2"/>
        <v>1.6650735073103891</v>
      </c>
      <c r="E17" s="2">
        <f t="shared" si="2"/>
        <v>2.1329282601456852</v>
      </c>
      <c r="F17" s="2">
        <f t="shared" si="2"/>
        <v>2.7196237261644982</v>
      </c>
      <c r="G17" s="2">
        <f t="shared" si="2"/>
        <v>3.4522712143931029</v>
      </c>
      <c r="H17" s="19">
        <f t="shared" si="2"/>
        <v>4.363493111652617</v>
      </c>
    </row>
    <row r="18" spans="2:8" x14ac:dyDescent="0.2">
      <c r="B18" s="6">
        <v>14</v>
      </c>
      <c r="C18" s="2">
        <f t="shared" si="1"/>
        <v>1.3194787630628722</v>
      </c>
      <c r="D18" s="2">
        <f t="shared" si="2"/>
        <v>1.7316764476028046</v>
      </c>
      <c r="E18" s="2">
        <f t="shared" si="2"/>
        <v>2.2609039557544262</v>
      </c>
      <c r="F18" s="2">
        <f t="shared" si="2"/>
        <v>2.9371936242576586</v>
      </c>
      <c r="G18" s="2">
        <f t="shared" si="2"/>
        <v>3.7974983358324139</v>
      </c>
      <c r="H18" s="19">
        <f t="shared" si="2"/>
        <v>4.8871122850509314</v>
      </c>
    </row>
    <row r="19" spans="2:8" x14ac:dyDescent="0.2">
      <c r="B19" s="6">
        <v>15</v>
      </c>
      <c r="C19" s="2">
        <f t="shared" si="1"/>
        <v>1.3458683383241292</v>
      </c>
      <c r="D19" s="2">
        <f t="shared" si="2"/>
        <v>1.8009435055069167</v>
      </c>
      <c r="E19" s="2">
        <f t="shared" si="2"/>
        <v>2.3965581930996924</v>
      </c>
      <c r="F19" s="2">
        <f t="shared" si="2"/>
        <v>3.1721691141982715</v>
      </c>
      <c r="G19" s="2">
        <f t="shared" si="2"/>
        <v>4.1772481694156554</v>
      </c>
      <c r="H19" s="19">
        <f t="shared" si="2"/>
        <v>5.4735657592570428</v>
      </c>
    </row>
    <row r="20" spans="2:8" x14ac:dyDescent="0.2">
      <c r="B20" s="6">
        <v>16</v>
      </c>
      <c r="C20" s="2">
        <f t="shared" si="1"/>
        <v>1.372785705090612</v>
      </c>
      <c r="D20" s="2">
        <f t="shared" si="2"/>
        <v>1.8729812457271937</v>
      </c>
      <c r="E20" s="2">
        <f t="shared" si="2"/>
        <v>2.5403516846856733</v>
      </c>
      <c r="F20" s="2">
        <f t="shared" si="2"/>
        <v>3.4259426433341331</v>
      </c>
      <c r="G20" s="2">
        <f t="shared" si="2"/>
        <v>4.5949729863572211</v>
      </c>
      <c r="H20" s="19">
        <f t="shared" si="2"/>
        <v>6.1303936503678891</v>
      </c>
    </row>
    <row r="21" spans="2:8" x14ac:dyDescent="0.2">
      <c r="B21" s="6">
        <v>17</v>
      </c>
      <c r="C21" s="2">
        <f t="shared" si="1"/>
        <v>1.4002414191924244</v>
      </c>
      <c r="D21" s="2">
        <f>(1+D$3)^$B21</f>
        <v>1.9479004955562815</v>
      </c>
      <c r="E21" s="2">
        <f>(1+E$3)^$B21</f>
        <v>2.692772785766814</v>
      </c>
      <c r="F21" s="2">
        <f>(1+F$3)^$B21</f>
        <v>3.7000180548008639</v>
      </c>
      <c r="G21" s="2">
        <f>(1+G$3)^$B21</f>
        <v>5.0544702849929433</v>
      </c>
      <c r="H21" s="19">
        <f>(1+H$3)^$B21</f>
        <v>6.8660408884120363</v>
      </c>
    </row>
    <row r="22" spans="2:8" x14ac:dyDescent="0.2">
      <c r="B22" s="6">
        <v>18</v>
      </c>
      <c r="C22" s="2">
        <f t="shared" ref="C22:H24" si="3">(1+C$3)^$B22</f>
        <v>1.4282462475762727</v>
      </c>
      <c r="D22" s="2">
        <f t="shared" si="3"/>
        <v>2.025816515378533</v>
      </c>
      <c r="E22" s="2">
        <f t="shared" si="3"/>
        <v>2.8543391529128228</v>
      </c>
      <c r="F22" s="2">
        <f t="shared" si="3"/>
        <v>3.9960194991849334</v>
      </c>
      <c r="G22" s="2">
        <f t="shared" si="3"/>
        <v>5.5599173134922379</v>
      </c>
      <c r="H22" s="19">
        <f t="shared" si="3"/>
        <v>7.6899657950214815</v>
      </c>
    </row>
    <row r="23" spans="2:8" x14ac:dyDescent="0.2">
      <c r="B23" s="6">
        <v>19</v>
      </c>
      <c r="C23" s="2">
        <f t="shared" si="3"/>
        <v>1.4568111725277981</v>
      </c>
      <c r="D23" s="2">
        <f t="shared" si="3"/>
        <v>2.1068491759936743</v>
      </c>
      <c r="E23" s="2">
        <f t="shared" si="3"/>
        <v>3.0255995020875925</v>
      </c>
      <c r="F23" s="2">
        <f t="shared" si="3"/>
        <v>4.3157010591197285</v>
      </c>
      <c r="G23" s="2">
        <f t="shared" si="3"/>
        <v>6.1159090448414632</v>
      </c>
      <c r="H23" s="19">
        <f t="shared" si="3"/>
        <v>8.61276169042406</v>
      </c>
    </row>
    <row r="24" spans="2:8" ht="13.8" thickBot="1" x14ac:dyDescent="0.25">
      <c r="B24" s="7">
        <v>20</v>
      </c>
      <c r="C24" s="3">
        <f t="shared" si="3"/>
        <v>1.4859473959783542</v>
      </c>
      <c r="D24" s="3">
        <f t="shared" si="3"/>
        <v>2.1911231430334213</v>
      </c>
      <c r="E24" s="3">
        <f t="shared" si="3"/>
        <v>3.207135472212848</v>
      </c>
      <c r="F24" s="3">
        <f t="shared" si="3"/>
        <v>4.6609571438493065</v>
      </c>
      <c r="G24" s="3">
        <f t="shared" si="3"/>
        <v>6.7274999493256091</v>
      </c>
      <c r="H24" s="20">
        <f t="shared" si="3"/>
        <v>9.6462930932749469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DCF</vt:lpstr>
      <vt:lpstr>会計学での教え方</vt:lpstr>
      <vt:lpstr>会計学での方法の練習</vt:lpstr>
      <vt:lpstr>ローンの返済</vt:lpstr>
      <vt:lpstr>複利</vt:lpstr>
    </vt:vector>
  </TitlesOfParts>
  <Company>駒澤大学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kazov</cp:lastModifiedBy>
  <dcterms:created xsi:type="dcterms:W3CDTF">2004-10-05T03:52:22Z</dcterms:created>
  <dcterms:modified xsi:type="dcterms:W3CDTF">2016-11-14T05:44:18Z</dcterms:modified>
</cp:coreProperties>
</file>